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zik\Kazik 2015\ZAPYTANIA CENOWE\ZAPYTANIA 2019\Paliwo Biskupiec\"/>
    </mc:Choice>
  </mc:AlternateContent>
  <bookViews>
    <workbookView xWindow="0" yWindow="0" windowWidth="28800" windowHeight="11835" firstSheet="1" activeTab="1"/>
  </bookViews>
  <sheets>
    <sheet name="Kętrzyn na 2019" sheetId="5" r:id="rId1"/>
    <sheet name="Biskupiec na 2019" sheetId="6" r:id="rId2"/>
  </sheets>
  <definedNames>
    <definedName name="_xlnm.Print_Area" localSheetId="1">'Biskupiec na 2019'!$A$1:$J$68</definedName>
    <definedName name="_xlnm.Print_Area" localSheetId="0">'Kętrzyn na 2019'!$A$1:$L$66</definedName>
  </definedNames>
  <calcPr calcId="152511"/>
</workbook>
</file>

<file path=xl/calcChain.xml><?xml version="1.0" encoding="utf-8"?>
<calcChain xmlns="http://schemas.openxmlformats.org/spreadsheetml/2006/main">
  <c r="H65" i="5" l="1"/>
  <c r="I65" i="5" s="1"/>
  <c r="H43" i="5"/>
  <c r="G43" i="5"/>
  <c r="I32" i="5"/>
  <c r="K32" i="5" s="1"/>
  <c r="I31" i="5"/>
  <c r="H66" i="5"/>
  <c r="I66" i="5" s="1"/>
  <c r="L32" i="5" l="1"/>
  <c r="Q38" i="5" l="1"/>
  <c r="I30" i="5"/>
  <c r="K30" i="5" s="1"/>
  <c r="L30" i="5" s="1"/>
  <c r="I29" i="5"/>
  <c r="K29" i="5" s="1"/>
  <c r="I28" i="5"/>
  <c r="I27" i="5"/>
  <c r="I26" i="5"/>
  <c r="K26" i="5" s="1"/>
  <c r="L26" i="5" s="1"/>
  <c r="I25" i="5"/>
  <c r="K25" i="5" s="1"/>
  <c r="I24" i="5"/>
  <c r="I23" i="5"/>
  <c r="I22" i="5"/>
  <c r="K22" i="5" s="1"/>
  <c r="L22" i="5" s="1"/>
  <c r="I21" i="5"/>
  <c r="K21" i="5" s="1"/>
  <c r="I20" i="5"/>
  <c r="I19" i="5"/>
  <c r="I18" i="5"/>
  <c r="K18" i="5" s="1"/>
  <c r="L18" i="5" s="1"/>
  <c r="I17" i="5"/>
  <c r="I16" i="5"/>
  <c r="I15" i="5"/>
  <c r="I11" i="5"/>
  <c r="I9" i="5"/>
  <c r="I33" i="5" l="1"/>
  <c r="I13" i="5"/>
  <c r="K11" i="5"/>
  <c r="L11" i="5" s="1"/>
  <c r="L25" i="5"/>
  <c r="K17" i="5"/>
  <c r="L21" i="5"/>
  <c r="L29" i="5"/>
  <c r="K9" i="5"/>
  <c r="L9" i="5" s="1"/>
  <c r="K16" i="5"/>
  <c r="L16" i="5" s="1"/>
  <c r="K20" i="5"/>
  <c r="L20" i="5" s="1"/>
  <c r="K24" i="5"/>
  <c r="L24" i="5" s="1"/>
  <c r="K28" i="5"/>
  <c r="L28" i="5" s="1"/>
  <c r="K31" i="5"/>
  <c r="L31" i="5" s="1"/>
  <c r="K15" i="5"/>
  <c r="K19" i="5"/>
  <c r="L19" i="5" s="1"/>
  <c r="K23" i="5"/>
  <c r="L23" i="5" s="1"/>
  <c r="K27" i="5"/>
  <c r="L27" i="5" s="1"/>
  <c r="I34" i="5" l="1"/>
  <c r="K33" i="5"/>
  <c r="K13" i="5"/>
  <c r="L17" i="5"/>
  <c r="L15" i="5"/>
  <c r="L33" i="5" l="1"/>
  <c r="L13" i="5"/>
  <c r="K34" i="5"/>
  <c r="Q37" i="5"/>
  <c r="L34" i="5" l="1"/>
  <c r="Q36" i="5" s="1"/>
  <c r="Q39" i="5" s="1"/>
</calcChain>
</file>

<file path=xl/sharedStrings.xml><?xml version="1.0" encoding="utf-8"?>
<sst xmlns="http://schemas.openxmlformats.org/spreadsheetml/2006/main" count="153" uniqueCount="89">
  <si>
    <t>Lp.</t>
  </si>
  <si>
    <t>Nazwa asortymentu</t>
  </si>
  <si>
    <t>J.M</t>
  </si>
  <si>
    <t>ILOŚĆ</t>
  </si>
  <si>
    <t>Wartość bez podatku</t>
  </si>
  <si>
    <t>Podatek VAT</t>
  </si>
  <si>
    <t>%</t>
  </si>
  <si>
    <t>kwota</t>
  </si>
  <si>
    <t>PRODUKTY PALIWOWE</t>
  </si>
  <si>
    <t>09132100-4</t>
  </si>
  <si>
    <t>Etylina Pb95</t>
  </si>
  <si>
    <t>litr</t>
  </si>
  <si>
    <t>1.</t>
  </si>
  <si>
    <t>Olej napędowy</t>
  </si>
  <si>
    <t>09134100-8</t>
  </si>
  <si>
    <t xml:space="preserve">                   Razem (1)</t>
  </si>
  <si>
    <t>2.</t>
  </si>
  <si>
    <t>PRODUKTY POZAPALIWOWE</t>
  </si>
  <si>
    <t>09211100-2</t>
  </si>
  <si>
    <t>l.</t>
  </si>
  <si>
    <t>Olej silnikowy 15 W/40 a'1</t>
  </si>
  <si>
    <t>Olej silnikowy diesel 15W/ 40 a'1</t>
  </si>
  <si>
    <t>Olej silnikowy diesel 15W/ 40 a'5</t>
  </si>
  <si>
    <t>szt.</t>
  </si>
  <si>
    <t>Olej silnikowy syntetyk 5W/ 40 a'1</t>
  </si>
  <si>
    <t>Olej silnikowy półsyntetyk 10W/40 a'1</t>
  </si>
  <si>
    <t>09211400-5</t>
  </si>
  <si>
    <t>Olej przekładniowy 80W/ 90 a'1</t>
  </si>
  <si>
    <t>Olej przekładniowy 80W/ 90 a'5</t>
  </si>
  <si>
    <t>09211600-7</t>
  </si>
  <si>
    <t>Olej hydrauliczny HL-46 a'5</t>
  </si>
  <si>
    <t>24961000-8</t>
  </si>
  <si>
    <t>09211650-2</t>
  </si>
  <si>
    <t>Płyn do hydraulicznych układów hamulcowych i sprzęgłowych a'05</t>
  </si>
  <si>
    <t>Nafta a'5</t>
  </si>
  <si>
    <t>39831500-1</t>
  </si>
  <si>
    <t>Płyn do mycia szyb a'0,5</t>
  </si>
  <si>
    <t>Plyn do spryskiwaczy zimowy a'5</t>
  </si>
  <si>
    <t>RAZEM (2)</t>
  </si>
  <si>
    <t>RAZEM ( 1+2)</t>
  </si>
  <si>
    <t>Cena jednostkowa NETTO</t>
  </si>
  <si>
    <t>Płyn do spryskiwaczy letni a'5</t>
  </si>
  <si>
    <t>Płyn do chłodnic a'5</t>
  </si>
  <si>
    <t>Płyn do chłodnic a'1</t>
  </si>
  <si>
    <t>Olej silnikowy diesel 5W/ 40 a'1</t>
  </si>
  <si>
    <t>RAZEM</t>
  </si>
  <si>
    <t>Płyn do chłodnic a2</t>
  </si>
  <si>
    <t>ON</t>
  </si>
  <si>
    <t>Pb95</t>
  </si>
  <si>
    <t>St.paliw BP, ul. Gdańsla</t>
  </si>
  <si>
    <t>Średnia cena:</t>
  </si>
  <si>
    <t>St. paliw ARRIVA, ul Bydgoska</t>
  </si>
  <si>
    <t>St. paliw ORLEN, ul. Mazowiecka</t>
  </si>
  <si>
    <t>brutto</t>
  </si>
  <si>
    <t>netto</t>
  </si>
  <si>
    <t>St. paliw SHELL, ul. Mazowiecka</t>
  </si>
  <si>
    <t>Zużycie w 2017 r.</t>
  </si>
  <si>
    <t>St. paliw Moya, ul. Bydgoska</t>
  </si>
  <si>
    <t>SZACUNKOWA WARTOŚĆ ZUŻYCIA ETYLINY, PŁYNÓW I MATERIAŁÓW EKSPLOATACYJNYCH DLA REJONU DRÓG W KĘTRZYNIE  NA ROK 2019    NA PODSTAWIE ZUŻYCIA PRODUKTÓW PALIWOWYCH I POZAPALIWOWYCH  w 2017 r.</t>
  </si>
  <si>
    <t>Do szacunkowych wyliczeń ilości zużytych paliw z uwagi na wzrost cen paliw  przyjęto :</t>
  </si>
  <si>
    <t>w litrach</t>
  </si>
  <si>
    <t>ETYLINA (Pb)</t>
  </si>
  <si>
    <t>Płyn adblue a'5</t>
  </si>
  <si>
    <t>24957000-7</t>
  </si>
  <si>
    <t>KOD CPV</t>
  </si>
  <si>
    <t>Kętrzyn 25.09.2018r.</t>
  </si>
  <si>
    <t>Przyjęto ceny paliw w Kętrzynie na dzień 24.09.2018 r.</t>
  </si>
  <si>
    <t>Olej silnikowy  5W/ 40 a'1</t>
  </si>
  <si>
    <t>……………………….</t>
  </si>
  <si>
    <t>(pieczęć wykonawcy)</t>
  </si>
  <si>
    <t>FORMULARZ CENOWY</t>
  </si>
  <si>
    <t>Oferujemy realizację zamówienia zgodnie z powyższymi cenami:</t>
  </si>
  <si>
    <t>Wartość dostawy w PLN</t>
  </si>
  <si>
    <t>NETTO</t>
  </si>
  <si>
    <t>BRUTTO</t>
  </si>
  <si>
    <t>Wartość dostawy netto:………………………...……………………………..PLN</t>
  </si>
  <si>
    <t>Podatek VAT (……...%)……………………...………………………………..PLN</t>
  </si>
  <si>
    <t>Wartość oferowana brutto:………………...………………………………….PLN</t>
  </si>
  <si>
    <t>Płyn do chłodnic uniwersalny a'1</t>
  </si>
  <si>
    <t>Płyn do chłodnic uniwersalny a'5</t>
  </si>
  <si>
    <t>……………………………………………………………………………………………………………………………………..</t>
  </si>
  <si>
    <t>Słownie złotych brutto:……………………………………………………………………………………………………………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</si>
  <si>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</t>
  </si>
  <si>
    <t>………………………………………..</t>
  </si>
  <si>
    <t xml:space="preserve">                                  (podpis wykonawcy lub osoby upoważnionej)</t>
  </si>
  <si>
    <t xml:space="preserve">                    Podpisano:</t>
  </si>
  <si>
    <r>
      <t xml:space="preserve"> </t>
    </r>
    <r>
      <rPr>
        <b/>
        <sz val="11"/>
        <color theme="1"/>
        <rFont val="Czcionka tekstu podstawowego"/>
        <charset val="238"/>
      </rPr>
      <t>Do postępowania: RDW.K/3221/167/DA/178/2019                                                                                                                                             "Dostawa produktów paliwowych i pozapaliwowych w latach 2020 - 2022 dla Rejonu Dróg Wojewódzkich                      w Kętrzynie, Obwód Drogowy nr 3 w Biskupcu, ul. Przemysłowa 3".</t>
    </r>
  </si>
  <si>
    <t>Składający w imieniu……………………………………………………………………………………………………………</t>
  </si>
  <si>
    <t>Cena jednostka na stacji w dniu 23.10.2019r.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</si>
</sst>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sz val="12"/>
      <name val="Czcionka tekstu podstawowego"/>
      <family val="2"/>
      <charset val="238"/>
    </font>
    <font>
      <b/>
      <sz val="12"/>
      <color rgb="FFFF0000"/>
      <name val="Czcionka tekstu podstawowego"/>
      <family val="2"/>
      <charset val="238"/>
    </font>
    <font>
      <sz val="12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i/>
      <sz val="11"/>
      <color theme="1"/>
      <name val="Czcionka tekstu podstawowego"/>
      <charset val="238"/>
    </font>
    <font>
      <i/>
      <sz val="10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2"/>
      <name val="Czcionka tekstu podstawowego"/>
      <charset val="238"/>
    </font>
    <font>
      <b/>
      <sz val="12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0" xfId="0" applyBorder="1"/>
    <xf numFmtId="4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/>
    <xf numFmtId="2" fontId="1" fillId="0" borderId="0" xfId="0" applyNumberFormat="1" applyFont="1"/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Border="1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3" fontId="0" fillId="0" borderId="0" xfId="0" applyNumberFormat="1" applyAlignment="1">
      <alignment horizontal="center"/>
    </xf>
    <xf numFmtId="4" fontId="0" fillId="0" borderId="0" xfId="0" applyNumberFormat="1"/>
    <xf numFmtId="0" fontId="0" fillId="3" borderId="1" xfId="0" applyFill="1" applyBorder="1" applyAlignment="1">
      <alignment horizontal="center"/>
    </xf>
    <xf numFmtId="2" fontId="4" fillId="0" borderId="0" xfId="0" applyNumberFormat="1" applyFont="1"/>
    <xf numFmtId="0" fontId="0" fillId="3" borderId="0" xfId="0" applyFill="1"/>
    <xf numFmtId="3" fontId="0" fillId="3" borderId="0" xfId="0" applyNumberFormat="1" applyFill="1"/>
    <xf numFmtId="4" fontId="0" fillId="3" borderId="0" xfId="0" applyNumberFormat="1" applyFill="1"/>
    <xf numFmtId="4" fontId="1" fillId="3" borderId="0" xfId="0" applyNumberFormat="1" applyFont="1" applyFill="1"/>
    <xf numFmtId="4" fontId="7" fillId="3" borderId="0" xfId="0" applyNumberFormat="1" applyFont="1" applyFill="1"/>
    <xf numFmtId="2" fontId="0" fillId="3" borderId="0" xfId="0" applyNumberFormat="1" applyFill="1"/>
    <xf numFmtId="0" fontId="1" fillId="3" borderId="0" xfId="0" applyFont="1" applyFill="1"/>
    <xf numFmtId="4" fontId="6" fillId="3" borderId="0" xfId="0" applyNumberFormat="1" applyFont="1" applyFill="1"/>
    <xf numFmtId="2" fontId="4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vertical="center"/>
    </xf>
    <xf numFmtId="0" fontId="1" fillId="2" borderId="1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4" fontId="8" fillId="0" borderId="0" xfId="0" applyNumberFormat="1" applyFont="1"/>
    <xf numFmtId="0" fontId="8" fillId="2" borderId="1" xfId="0" applyFont="1" applyFill="1" applyBorder="1"/>
    <xf numFmtId="4" fontId="8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vertical="center"/>
    </xf>
    <xf numFmtId="49" fontId="8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0" fontId="0" fillId="0" borderId="0" xfId="0" applyAlignment="1">
      <alignment horizontal="center"/>
    </xf>
    <xf numFmtId="4" fontId="3" fillId="0" borderId="0" xfId="0" applyNumberFormat="1" applyFont="1"/>
    <xf numFmtId="0" fontId="13" fillId="0" borderId="0" xfId="0" applyFont="1"/>
    <xf numFmtId="0" fontId="14" fillId="0" borderId="0" xfId="0" applyFont="1"/>
    <xf numFmtId="0" fontId="0" fillId="2" borderId="3" xfId="0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4" fontId="12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2" borderId="10" xfId="0" applyFont="1" applyFill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17" fillId="0" borderId="1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view="pageLayout" topLeftCell="A25" zoomScaleNormal="100" workbookViewId="0">
      <selection activeCell="P21" sqref="P21"/>
    </sheetView>
  </sheetViews>
  <sheetFormatPr defaultRowHeight="14.25"/>
  <cols>
    <col min="1" max="1" width="3.625" customWidth="1"/>
    <col min="2" max="2" width="11.75" customWidth="1"/>
    <col min="5" max="5" width="13" customWidth="1"/>
    <col min="6" max="6" width="5.25" customWidth="1"/>
    <col min="7" max="7" width="12.625" customWidth="1"/>
    <col min="8" max="8" width="9.625" customWidth="1"/>
    <col min="9" max="9" width="10.125" customWidth="1"/>
    <col min="10" max="10" width="7.75" customWidth="1"/>
    <col min="11" max="11" width="10" customWidth="1"/>
    <col min="12" max="12" width="10.25" customWidth="1"/>
    <col min="13" max="13" width="9.125" bestFit="1" customWidth="1"/>
    <col min="14" max="14" width="10.625" customWidth="1"/>
    <col min="16" max="16" width="9.25" bestFit="1" customWidth="1"/>
    <col min="17" max="17" width="10" bestFit="1" customWidth="1"/>
    <col min="18" max="18" width="13.25" customWidth="1"/>
    <col min="19" max="19" width="9.125" bestFit="1" customWidth="1"/>
    <col min="20" max="21" width="11" bestFit="1" customWidth="1"/>
  </cols>
  <sheetData>
    <row r="1" spans="1:22">
      <c r="J1" t="s">
        <v>65</v>
      </c>
    </row>
    <row r="2" spans="1:22">
      <c r="C2" s="116" t="s">
        <v>58</v>
      </c>
      <c r="D2" s="116"/>
      <c r="E2" s="116"/>
      <c r="F2" s="116"/>
      <c r="G2" s="116"/>
      <c r="H2" s="116"/>
      <c r="I2" s="116"/>
      <c r="J2" s="116"/>
    </row>
    <row r="3" spans="1:22">
      <c r="C3" s="116"/>
      <c r="D3" s="116"/>
      <c r="E3" s="116"/>
      <c r="F3" s="116"/>
      <c r="G3" s="116"/>
      <c r="H3" s="116"/>
      <c r="I3" s="116"/>
      <c r="J3" s="116"/>
    </row>
    <row r="4" spans="1:22">
      <c r="C4" s="116"/>
      <c r="D4" s="116"/>
      <c r="E4" s="116"/>
      <c r="F4" s="116"/>
      <c r="G4" s="116"/>
      <c r="H4" s="116"/>
      <c r="I4" s="116"/>
      <c r="J4" s="116"/>
    </row>
    <row r="6" spans="1:22">
      <c r="A6" s="117" t="s">
        <v>0</v>
      </c>
      <c r="B6" s="36"/>
      <c r="C6" s="119" t="s">
        <v>1</v>
      </c>
      <c r="D6" s="120"/>
      <c r="E6" s="121"/>
      <c r="F6" s="117" t="s">
        <v>2</v>
      </c>
      <c r="G6" s="117" t="s">
        <v>3</v>
      </c>
      <c r="H6" s="125" t="s">
        <v>40</v>
      </c>
      <c r="I6" s="125" t="s">
        <v>4</v>
      </c>
      <c r="J6" s="127" t="s">
        <v>5</v>
      </c>
      <c r="K6" s="128"/>
      <c r="L6" s="108" t="s">
        <v>45</v>
      </c>
    </row>
    <row r="7" spans="1:22" ht="48" customHeight="1">
      <c r="A7" s="118"/>
      <c r="B7" s="37" t="s">
        <v>64</v>
      </c>
      <c r="C7" s="122"/>
      <c r="D7" s="123"/>
      <c r="E7" s="124"/>
      <c r="F7" s="118"/>
      <c r="G7" s="118"/>
      <c r="H7" s="126"/>
      <c r="I7" s="126"/>
      <c r="J7" s="38" t="s">
        <v>6</v>
      </c>
      <c r="K7" s="38" t="s">
        <v>7</v>
      </c>
      <c r="L7" s="109"/>
    </row>
    <row r="8" spans="1:22" ht="15">
      <c r="A8" s="1"/>
      <c r="B8" s="3"/>
      <c r="C8" s="110" t="s">
        <v>8</v>
      </c>
      <c r="D8" s="111"/>
      <c r="E8" s="112"/>
      <c r="F8" s="1"/>
      <c r="G8" s="1"/>
      <c r="H8" s="1"/>
      <c r="I8" s="1"/>
      <c r="J8" s="1"/>
      <c r="K8" s="1"/>
      <c r="L8" s="1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ht="15">
      <c r="A9" s="102" t="s">
        <v>12</v>
      </c>
      <c r="B9" s="40" t="s">
        <v>9</v>
      </c>
      <c r="C9" s="110" t="s">
        <v>10</v>
      </c>
      <c r="D9" s="111"/>
      <c r="E9" s="112"/>
      <c r="F9" s="5" t="s">
        <v>11</v>
      </c>
      <c r="G9" s="39">
        <v>6300</v>
      </c>
      <c r="H9" s="53">
        <v>4.16</v>
      </c>
      <c r="I9" s="4">
        <f>G9*H9</f>
        <v>26208</v>
      </c>
      <c r="J9" s="2">
        <v>23</v>
      </c>
      <c r="K9" s="4">
        <f>I9*J9%</f>
        <v>6027.84</v>
      </c>
      <c r="L9" s="4">
        <f>I9+K9</f>
        <v>32235.84</v>
      </c>
      <c r="M9" s="46"/>
      <c r="N9" s="45"/>
      <c r="O9" s="45"/>
      <c r="P9" s="45"/>
      <c r="Q9" s="47"/>
      <c r="R9" s="47"/>
      <c r="S9" s="45"/>
      <c r="T9" s="47"/>
      <c r="U9" s="45"/>
      <c r="V9" s="45"/>
    </row>
    <row r="10" spans="1:22" ht="15">
      <c r="A10" s="103"/>
      <c r="B10" s="8"/>
      <c r="C10" s="20"/>
      <c r="D10" s="21"/>
      <c r="E10" s="22"/>
      <c r="F10" s="9"/>
      <c r="G10" s="11"/>
      <c r="H10" s="53"/>
      <c r="I10" s="10"/>
      <c r="J10" s="11"/>
      <c r="K10" s="10"/>
      <c r="L10" s="10"/>
      <c r="M10" s="45"/>
      <c r="N10" s="45"/>
      <c r="O10" s="45"/>
      <c r="P10" s="45"/>
      <c r="Q10" s="47"/>
      <c r="R10" s="48"/>
      <c r="S10" s="45"/>
      <c r="T10" s="45"/>
      <c r="U10" s="47"/>
      <c r="V10" s="45"/>
    </row>
    <row r="11" spans="1:22" ht="15">
      <c r="A11" s="103"/>
      <c r="B11" s="1" t="s">
        <v>14</v>
      </c>
      <c r="C11" s="110" t="s">
        <v>13</v>
      </c>
      <c r="D11" s="111"/>
      <c r="E11" s="112"/>
      <c r="F11" s="5" t="s">
        <v>11</v>
      </c>
      <c r="G11" s="39">
        <v>17750</v>
      </c>
      <c r="H11" s="53">
        <v>4.16</v>
      </c>
      <c r="I11" s="4">
        <f t="shared" ref="I11:I30" si="0">G11*H11</f>
        <v>73840</v>
      </c>
      <c r="J11" s="2">
        <v>23</v>
      </c>
      <c r="K11" s="4">
        <f t="shared" ref="K11:K32" si="1">I11*J11%</f>
        <v>16983.2</v>
      </c>
      <c r="L11" s="4">
        <f>I11+K11</f>
        <v>90823.2</v>
      </c>
      <c r="M11" s="46"/>
      <c r="N11" s="45"/>
      <c r="O11" s="45"/>
      <c r="P11" s="45"/>
      <c r="Q11" s="45"/>
      <c r="R11" s="47"/>
      <c r="S11" s="45"/>
      <c r="T11" s="45"/>
      <c r="U11" s="47"/>
      <c r="V11" s="45"/>
    </row>
    <row r="12" spans="1:22">
      <c r="A12" s="104"/>
      <c r="B12" s="1"/>
      <c r="C12" s="113"/>
      <c r="D12" s="114"/>
      <c r="E12" s="115"/>
      <c r="F12" s="1"/>
      <c r="G12" s="1"/>
      <c r="H12" s="2"/>
      <c r="I12" s="4"/>
      <c r="J12" s="2"/>
      <c r="K12" s="4"/>
      <c r="L12" s="4"/>
      <c r="M12" s="45"/>
      <c r="N12" s="45"/>
      <c r="O12" s="45"/>
      <c r="P12" s="46"/>
      <c r="Q12" s="45"/>
      <c r="R12" s="47"/>
      <c r="S12" s="45"/>
      <c r="T12" s="45"/>
      <c r="U12" s="47"/>
      <c r="V12" s="45"/>
    </row>
    <row r="13" spans="1:22" ht="15">
      <c r="A13" s="1"/>
      <c r="B13" s="5"/>
      <c r="C13" s="99" t="s">
        <v>15</v>
      </c>
      <c r="D13" s="100"/>
      <c r="E13" s="100"/>
      <c r="F13" s="100"/>
      <c r="G13" s="100"/>
      <c r="H13" s="101"/>
      <c r="I13" s="12">
        <f>SUM(I9+I11)</f>
        <v>100048</v>
      </c>
      <c r="J13" s="13">
        <v>23</v>
      </c>
      <c r="K13" s="12">
        <f>I13*J13%</f>
        <v>23011.040000000001</v>
      </c>
      <c r="L13" s="12">
        <f>I13+K13</f>
        <v>123059.04000000001</v>
      </c>
      <c r="M13" s="46"/>
      <c r="N13" s="45"/>
      <c r="O13" s="45"/>
      <c r="P13" s="45"/>
      <c r="Q13" s="45"/>
      <c r="R13" s="49"/>
      <c r="S13" s="45"/>
      <c r="T13" s="45"/>
      <c r="U13" s="45"/>
      <c r="V13" s="45"/>
    </row>
    <row r="14" spans="1:22" ht="15">
      <c r="A14" s="102" t="s">
        <v>16</v>
      </c>
      <c r="B14" s="1"/>
      <c r="C14" s="110" t="s">
        <v>17</v>
      </c>
      <c r="D14" s="111"/>
      <c r="E14" s="112"/>
      <c r="F14" s="1"/>
      <c r="G14" s="2"/>
      <c r="H14" s="1"/>
      <c r="I14" s="4"/>
      <c r="J14" s="2"/>
      <c r="K14" s="4"/>
      <c r="L14" s="4"/>
      <c r="M14" s="45"/>
      <c r="N14" s="45"/>
      <c r="O14" s="45"/>
      <c r="P14" s="46"/>
      <c r="Q14" s="45"/>
      <c r="R14" s="48"/>
      <c r="S14" s="45"/>
      <c r="T14" s="45"/>
      <c r="U14" s="45"/>
      <c r="V14" s="45"/>
    </row>
    <row r="15" spans="1:22" ht="15">
      <c r="A15" s="103"/>
      <c r="B15" s="1" t="s">
        <v>18</v>
      </c>
      <c r="C15" s="96" t="s">
        <v>20</v>
      </c>
      <c r="D15" s="97"/>
      <c r="E15" s="98"/>
      <c r="F15" s="1" t="s">
        <v>19</v>
      </c>
      <c r="G15" s="2">
        <v>15</v>
      </c>
      <c r="H15" s="57">
        <v>14.634146341463415</v>
      </c>
      <c r="I15" s="54">
        <f t="shared" si="0"/>
        <v>219.51219512195124</v>
      </c>
      <c r="J15" s="2">
        <v>23</v>
      </c>
      <c r="K15" s="54">
        <f t="shared" si="1"/>
        <v>50.487804878048784</v>
      </c>
      <c r="L15" s="54">
        <f t="shared" ref="L15:L31" si="2">I15+K15</f>
        <v>270</v>
      </c>
      <c r="M15" s="45"/>
      <c r="N15" s="50"/>
      <c r="O15" s="45"/>
      <c r="P15" s="45"/>
      <c r="Q15" s="45"/>
      <c r="R15" s="48"/>
      <c r="S15" s="45"/>
      <c r="T15" s="45"/>
      <c r="U15" s="45"/>
      <c r="V15" s="45"/>
    </row>
    <row r="16" spans="1:22">
      <c r="A16" s="103"/>
      <c r="B16" s="1" t="s">
        <v>18</v>
      </c>
      <c r="C16" s="96" t="s">
        <v>21</v>
      </c>
      <c r="D16" s="97"/>
      <c r="E16" s="98"/>
      <c r="F16" s="1" t="s">
        <v>19</v>
      </c>
      <c r="G16" s="2">
        <v>15</v>
      </c>
      <c r="H16" s="57">
        <v>6.9105691056910574</v>
      </c>
      <c r="I16" s="54">
        <f t="shared" si="0"/>
        <v>103.65853658536587</v>
      </c>
      <c r="J16" s="2">
        <v>23</v>
      </c>
      <c r="K16" s="54">
        <f t="shared" si="1"/>
        <v>23.841463414634148</v>
      </c>
      <c r="L16" s="54">
        <f t="shared" si="2"/>
        <v>127.50000000000001</v>
      </c>
      <c r="M16" s="45"/>
      <c r="N16" s="50"/>
      <c r="O16" s="45"/>
      <c r="P16" s="45"/>
      <c r="Q16" s="45"/>
      <c r="R16" s="45"/>
      <c r="S16" s="45"/>
      <c r="T16" s="45"/>
      <c r="U16" s="45"/>
      <c r="V16" s="45"/>
    </row>
    <row r="17" spans="1:22">
      <c r="A17" s="103"/>
      <c r="B17" s="1" t="s">
        <v>18</v>
      </c>
      <c r="C17" s="96" t="s">
        <v>22</v>
      </c>
      <c r="D17" s="97"/>
      <c r="E17" s="98"/>
      <c r="F17" s="1" t="s">
        <v>23</v>
      </c>
      <c r="G17" s="2">
        <v>30</v>
      </c>
      <c r="H17" s="57">
        <v>21.951219512195124</v>
      </c>
      <c r="I17" s="54">
        <f t="shared" si="0"/>
        <v>658.53658536585374</v>
      </c>
      <c r="J17" s="2">
        <v>23</v>
      </c>
      <c r="K17" s="54">
        <f t="shared" si="1"/>
        <v>151.46341463414637</v>
      </c>
      <c r="L17" s="54">
        <f t="shared" si="2"/>
        <v>810.00000000000011</v>
      </c>
      <c r="M17" s="45"/>
      <c r="N17" s="50"/>
      <c r="O17" s="45"/>
      <c r="P17" s="45"/>
      <c r="Q17" s="45"/>
      <c r="R17" s="45"/>
      <c r="S17" s="45"/>
      <c r="T17" s="45"/>
      <c r="U17" s="45"/>
      <c r="V17" s="45"/>
    </row>
    <row r="18" spans="1:22">
      <c r="A18" s="103"/>
      <c r="B18" s="1" t="s">
        <v>18</v>
      </c>
      <c r="C18" s="96" t="s">
        <v>24</v>
      </c>
      <c r="D18" s="97"/>
      <c r="E18" s="98"/>
      <c r="F18" s="1" t="s">
        <v>19</v>
      </c>
      <c r="G18" s="2">
        <v>12</v>
      </c>
      <c r="H18" s="57">
        <v>25.203252032520325</v>
      </c>
      <c r="I18" s="54">
        <f t="shared" si="0"/>
        <v>302.4390243902439</v>
      </c>
      <c r="J18" s="2">
        <v>23</v>
      </c>
      <c r="K18" s="54">
        <f t="shared" si="1"/>
        <v>69.560975609756099</v>
      </c>
      <c r="L18" s="54">
        <f t="shared" si="2"/>
        <v>372</v>
      </c>
      <c r="M18" s="45"/>
      <c r="N18" s="50"/>
      <c r="O18" s="45"/>
      <c r="P18" s="45"/>
      <c r="Q18" s="45"/>
      <c r="R18" s="45"/>
      <c r="S18" s="45"/>
      <c r="T18" s="45"/>
      <c r="U18" s="45"/>
      <c r="V18" s="45"/>
    </row>
    <row r="19" spans="1:22">
      <c r="A19" s="103"/>
      <c r="B19" s="1" t="s">
        <v>18</v>
      </c>
      <c r="C19" s="96" t="s">
        <v>44</v>
      </c>
      <c r="D19" s="97"/>
      <c r="E19" s="98"/>
      <c r="F19" s="1" t="s">
        <v>19</v>
      </c>
      <c r="G19" s="2">
        <v>22</v>
      </c>
      <c r="H19" s="57">
        <v>25.203252032520325</v>
      </c>
      <c r="I19" s="54">
        <f t="shared" si="0"/>
        <v>554.47154471544718</v>
      </c>
      <c r="J19" s="2">
        <v>23</v>
      </c>
      <c r="K19" s="54">
        <f t="shared" si="1"/>
        <v>127.52845528455286</v>
      </c>
      <c r="L19" s="54">
        <f t="shared" si="2"/>
        <v>682</v>
      </c>
      <c r="M19" s="45"/>
      <c r="N19" s="50"/>
      <c r="O19" s="45"/>
      <c r="P19" s="45"/>
      <c r="Q19" s="45"/>
      <c r="R19" s="45"/>
      <c r="S19" s="45"/>
      <c r="T19" s="45"/>
      <c r="U19" s="45"/>
      <c r="V19" s="45"/>
    </row>
    <row r="20" spans="1:22">
      <c r="A20" s="103"/>
      <c r="B20" s="1" t="s">
        <v>18</v>
      </c>
      <c r="C20" s="96" t="s">
        <v>25</v>
      </c>
      <c r="D20" s="97"/>
      <c r="E20" s="98"/>
      <c r="F20" s="1" t="s">
        <v>19</v>
      </c>
      <c r="G20" s="2">
        <v>22</v>
      </c>
      <c r="H20" s="57">
        <v>20.325203252032519</v>
      </c>
      <c r="I20" s="54">
        <f t="shared" si="0"/>
        <v>447.15447154471542</v>
      </c>
      <c r="J20" s="2">
        <v>23</v>
      </c>
      <c r="K20" s="54">
        <f t="shared" si="1"/>
        <v>102.84552845528455</v>
      </c>
      <c r="L20" s="54">
        <f t="shared" si="2"/>
        <v>550</v>
      </c>
      <c r="M20" s="45"/>
      <c r="N20" s="50"/>
      <c r="O20" s="45"/>
      <c r="P20" s="45"/>
      <c r="Q20" s="45"/>
      <c r="R20" s="45"/>
      <c r="S20" s="45"/>
      <c r="T20" s="45"/>
      <c r="U20" s="45"/>
      <c r="V20" s="45"/>
    </row>
    <row r="21" spans="1:22">
      <c r="A21" s="103"/>
      <c r="B21" s="1" t="s">
        <v>26</v>
      </c>
      <c r="C21" s="96" t="s">
        <v>27</v>
      </c>
      <c r="D21" s="97"/>
      <c r="E21" s="98"/>
      <c r="F21" s="1" t="s">
        <v>19</v>
      </c>
      <c r="G21" s="2">
        <v>8</v>
      </c>
      <c r="H21" s="57">
        <v>6.9105691056910574</v>
      </c>
      <c r="I21" s="54">
        <f t="shared" si="0"/>
        <v>55.284552845528459</v>
      </c>
      <c r="J21" s="2">
        <v>23</v>
      </c>
      <c r="K21" s="54">
        <f t="shared" si="1"/>
        <v>12.715447154471546</v>
      </c>
      <c r="L21" s="54">
        <f t="shared" si="2"/>
        <v>68</v>
      </c>
      <c r="M21" s="45"/>
      <c r="N21" s="50"/>
      <c r="O21" s="45"/>
      <c r="P21" s="45"/>
      <c r="Q21" s="45"/>
      <c r="R21" s="45"/>
      <c r="S21" s="45"/>
      <c r="T21" s="45"/>
      <c r="U21" s="45"/>
      <c r="V21" s="45"/>
    </row>
    <row r="22" spans="1:22">
      <c r="A22" s="103"/>
      <c r="B22" s="1" t="s">
        <v>26</v>
      </c>
      <c r="C22" s="96" t="s">
        <v>28</v>
      </c>
      <c r="D22" s="97"/>
      <c r="E22" s="98"/>
      <c r="F22" s="1" t="s">
        <v>23</v>
      </c>
      <c r="G22" s="2">
        <v>15</v>
      </c>
      <c r="H22" s="57">
        <v>23.577235772357724</v>
      </c>
      <c r="I22" s="54">
        <f t="shared" si="0"/>
        <v>353.65853658536588</v>
      </c>
      <c r="J22" s="2">
        <v>23</v>
      </c>
      <c r="K22" s="54">
        <f t="shared" si="1"/>
        <v>81.341463414634163</v>
      </c>
      <c r="L22" s="54">
        <f t="shared" si="2"/>
        <v>435.00000000000006</v>
      </c>
      <c r="M22" s="45"/>
      <c r="N22" s="50"/>
      <c r="O22" s="45"/>
      <c r="P22" s="45"/>
      <c r="Q22" s="45"/>
      <c r="R22" s="45"/>
      <c r="S22" s="45"/>
      <c r="T22" s="45"/>
      <c r="U22" s="45"/>
      <c r="V22" s="45"/>
    </row>
    <row r="23" spans="1:22">
      <c r="A23" s="103"/>
      <c r="B23" s="1" t="s">
        <v>29</v>
      </c>
      <c r="C23" s="96" t="s">
        <v>30</v>
      </c>
      <c r="D23" s="97"/>
      <c r="E23" s="98"/>
      <c r="F23" s="1" t="s">
        <v>23</v>
      </c>
      <c r="G23" s="2">
        <v>4</v>
      </c>
      <c r="H23" s="57">
        <v>21.951219512195124</v>
      </c>
      <c r="I23" s="54">
        <f t="shared" si="0"/>
        <v>87.804878048780495</v>
      </c>
      <c r="J23" s="2">
        <v>23</v>
      </c>
      <c r="K23" s="54">
        <f t="shared" si="1"/>
        <v>20.195121951219516</v>
      </c>
      <c r="L23" s="54">
        <f t="shared" si="2"/>
        <v>108.00000000000001</v>
      </c>
      <c r="M23" s="45"/>
      <c r="N23" s="50"/>
      <c r="O23" s="45"/>
      <c r="P23" s="45"/>
      <c r="Q23" s="45"/>
      <c r="R23" s="45"/>
      <c r="S23" s="45"/>
      <c r="T23" s="45"/>
      <c r="U23" s="45"/>
      <c r="V23" s="45"/>
    </row>
    <row r="24" spans="1:22" ht="15">
      <c r="A24" s="103"/>
      <c r="B24" s="1" t="s">
        <v>31</v>
      </c>
      <c r="C24" s="96" t="s">
        <v>43</v>
      </c>
      <c r="D24" s="97"/>
      <c r="E24" s="98"/>
      <c r="F24" s="1" t="s">
        <v>19</v>
      </c>
      <c r="G24" s="43">
        <v>18</v>
      </c>
      <c r="H24" s="57">
        <v>7.3170731707317076</v>
      </c>
      <c r="I24" s="54">
        <f t="shared" si="0"/>
        <v>131.70731707317074</v>
      </c>
      <c r="J24" s="2">
        <v>23</v>
      </c>
      <c r="K24" s="54">
        <f t="shared" si="1"/>
        <v>30.292682926829272</v>
      </c>
      <c r="L24" s="54">
        <f t="shared" si="2"/>
        <v>162</v>
      </c>
      <c r="M24" s="46"/>
      <c r="N24" s="50"/>
      <c r="O24" s="45"/>
      <c r="P24" s="45"/>
      <c r="Q24" s="45"/>
      <c r="R24" s="48"/>
      <c r="S24" s="47"/>
      <c r="T24" s="47"/>
      <c r="U24" s="45"/>
      <c r="V24" s="45"/>
    </row>
    <row r="25" spans="1:22" ht="15">
      <c r="A25" s="103"/>
      <c r="B25" s="1" t="s">
        <v>31</v>
      </c>
      <c r="C25" s="96" t="s">
        <v>42</v>
      </c>
      <c r="D25" s="97"/>
      <c r="E25" s="98"/>
      <c r="F25" s="1" t="s">
        <v>23</v>
      </c>
      <c r="G25" s="43">
        <v>8</v>
      </c>
      <c r="H25" s="57">
        <v>29.26829268292683</v>
      </c>
      <c r="I25" s="54">
        <f t="shared" si="0"/>
        <v>234.14634146341464</v>
      </c>
      <c r="J25" s="2">
        <v>23</v>
      </c>
      <c r="K25" s="54">
        <f t="shared" si="1"/>
        <v>53.853658536585371</v>
      </c>
      <c r="L25" s="54">
        <f t="shared" si="2"/>
        <v>288</v>
      </c>
      <c r="M25" s="45"/>
      <c r="N25" s="50"/>
      <c r="O25" s="45"/>
      <c r="P25" s="45"/>
      <c r="Q25" s="45"/>
      <c r="R25" s="51"/>
      <c r="S25" s="47"/>
      <c r="T25" s="45"/>
      <c r="U25" s="45"/>
      <c r="V25" s="45"/>
    </row>
    <row r="26" spans="1:22" ht="39" customHeight="1">
      <c r="A26" s="103"/>
      <c r="B26" s="6" t="s">
        <v>32</v>
      </c>
      <c r="C26" s="105" t="s">
        <v>33</v>
      </c>
      <c r="D26" s="106"/>
      <c r="E26" s="107"/>
      <c r="F26" s="7" t="s">
        <v>23</v>
      </c>
      <c r="G26" s="43">
        <v>7</v>
      </c>
      <c r="H26" s="57">
        <v>6.5040650406504064</v>
      </c>
      <c r="I26" s="54">
        <f t="shared" si="0"/>
        <v>45.528455284552848</v>
      </c>
      <c r="J26" s="2">
        <v>23</v>
      </c>
      <c r="K26" s="54">
        <f t="shared" si="1"/>
        <v>10.471544715447155</v>
      </c>
      <c r="L26" s="54">
        <f t="shared" si="2"/>
        <v>56</v>
      </c>
      <c r="M26" s="45"/>
      <c r="N26" s="50"/>
      <c r="O26" s="45"/>
      <c r="P26" s="45"/>
      <c r="Q26" s="45"/>
      <c r="R26" s="45"/>
      <c r="S26" s="47"/>
      <c r="T26" s="45"/>
      <c r="U26" s="45"/>
      <c r="V26" s="45"/>
    </row>
    <row r="27" spans="1:22">
      <c r="A27" s="103"/>
      <c r="B27" s="1"/>
      <c r="C27" s="96" t="s">
        <v>34</v>
      </c>
      <c r="D27" s="97"/>
      <c r="E27" s="98"/>
      <c r="F27" s="7" t="s">
        <v>23</v>
      </c>
      <c r="G27" s="43">
        <v>3</v>
      </c>
      <c r="H27" s="57">
        <v>39.024390243902438</v>
      </c>
      <c r="I27" s="54">
        <f t="shared" si="0"/>
        <v>117.07317073170731</v>
      </c>
      <c r="J27" s="2">
        <v>23</v>
      </c>
      <c r="K27" s="54">
        <f t="shared" si="1"/>
        <v>26.926829268292682</v>
      </c>
      <c r="L27" s="54">
        <f t="shared" si="2"/>
        <v>144</v>
      </c>
      <c r="M27" s="45"/>
      <c r="N27" s="50"/>
      <c r="O27" s="45"/>
      <c r="P27" s="45"/>
      <c r="Q27" s="45"/>
      <c r="R27" s="45"/>
      <c r="S27" s="45"/>
      <c r="T27" s="45"/>
      <c r="U27" s="45"/>
      <c r="V27" s="45"/>
    </row>
    <row r="28" spans="1:22">
      <c r="A28" s="103"/>
      <c r="B28" s="1" t="s">
        <v>35</v>
      </c>
      <c r="C28" s="96" t="s">
        <v>36</v>
      </c>
      <c r="D28" s="97"/>
      <c r="E28" s="98"/>
      <c r="F28" s="7" t="s">
        <v>23</v>
      </c>
      <c r="G28" s="43">
        <v>12</v>
      </c>
      <c r="H28" s="57">
        <v>4.4715447154471546</v>
      </c>
      <c r="I28" s="54">
        <f t="shared" si="0"/>
        <v>53.658536585365852</v>
      </c>
      <c r="J28" s="2">
        <v>23</v>
      </c>
      <c r="K28" s="54">
        <f t="shared" si="1"/>
        <v>12.341463414634147</v>
      </c>
      <c r="L28" s="54">
        <f t="shared" si="2"/>
        <v>66</v>
      </c>
      <c r="M28" s="45"/>
      <c r="N28" s="50"/>
      <c r="O28" s="45"/>
      <c r="P28" s="45"/>
      <c r="Q28" s="45"/>
      <c r="R28" s="45"/>
      <c r="S28" s="45"/>
      <c r="T28" s="45"/>
      <c r="U28" s="45"/>
      <c r="V28" s="45"/>
    </row>
    <row r="29" spans="1:22">
      <c r="A29" s="103"/>
      <c r="B29" s="1" t="s">
        <v>35</v>
      </c>
      <c r="C29" s="96" t="s">
        <v>46</v>
      </c>
      <c r="D29" s="97"/>
      <c r="E29" s="98"/>
      <c r="F29" s="7" t="s">
        <v>23</v>
      </c>
      <c r="G29" s="43">
        <v>4</v>
      </c>
      <c r="H29" s="57">
        <v>10.56910569105691</v>
      </c>
      <c r="I29" s="54">
        <f t="shared" si="0"/>
        <v>42.27642276422764</v>
      </c>
      <c r="J29" s="2">
        <v>23</v>
      </c>
      <c r="K29" s="54">
        <f t="shared" si="1"/>
        <v>9.7235772357723569</v>
      </c>
      <c r="L29" s="54">
        <f t="shared" si="2"/>
        <v>52</v>
      </c>
      <c r="M29" s="45"/>
      <c r="N29" s="50"/>
      <c r="O29" s="45"/>
      <c r="P29" s="45"/>
      <c r="Q29" s="45"/>
      <c r="R29" s="45"/>
      <c r="S29" s="45"/>
      <c r="T29" s="45"/>
      <c r="U29" s="45"/>
      <c r="V29" s="45"/>
    </row>
    <row r="30" spans="1:22">
      <c r="A30" s="103"/>
      <c r="B30" s="1" t="s">
        <v>35</v>
      </c>
      <c r="C30" s="96" t="s">
        <v>41</v>
      </c>
      <c r="D30" s="97"/>
      <c r="E30" s="98"/>
      <c r="F30" s="7" t="s">
        <v>23</v>
      </c>
      <c r="G30" s="43">
        <v>19</v>
      </c>
      <c r="H30" s="57">
        <v>4.0650406504065044</v>
      </c>
      <c r="I30" s="54">
        <f t="shared" si="0"/>
        <v>77.23577235772359</v>
      </c>
      <c r="J30" s="2">
        <v>23</v>
      </c>
      <c r="K30" s="54">
        <f t="shared" si="1"/>
        <v>17.764227642276428</v>
      </c>
      <c r="L30" s="54">
        <f t="shared" si="2"/>
        <v>95.000000000000014</v>
      </c>
      <c r="M30" s="45"/>
      <c r="N30" s="50"/>
      <c r="O30" s="45"/>
      <c r="P30" s="45"/>
      <c r="Q30" s="45"/>
      <c r="R30" s="45"/>
      <c r="S30" s="45"/>
      <c r="T30" s="45"/>
      <c r="U30" s="45"/>
      <c r="V30" s="45"/>
    </row>
    <row r="31" spans="1:22">
      <c r="A31" s="103"/>
      <c r="B31" s="1" t="s">
        <v>35</v>
      </c>
      <c r="C31" s="96" t="s">
        <v>37</v>
      </c>
      <c r="D31" s="97"/>
      <c r="E31" s="98"/>
      <c r="F31" s="7" t="s">
        <v>23</v>
      </c>
      <c r="G31" s="43">
        <v>25</v>
      </c>
      <c r="H31" s="57">
        <v>8.1300813008130088</v>
      </c>
      <c r="I31" s="54">
        <f>G31*H31</f>
        <v>203.25203252032523</v>
      </c>
      <c r="J31" s="2">
        <v>23</v>
      </c>
      <c r="K31" s="54">
        <f t="shared" si="1"/>
        <v>46.747967479674806</v>
      </c>
      <c r="L31" s="54">
        <f t="shared" si="2"/>
        <v>250.00000000000003</v>
      </c>
      <c r="M31" s="45"/>
      <c r="N31" s="50"/>
      <c r="O31" s="45"/>
      <c r="P31" s="45"/>
      <c r="Q31" s="45"/>
      <c r="R31" s="45"/>
      <c r="S31" s="45"/>
      <c r="T31" s="45"/>
      <c r="U31" s="45"/>
      <c r="V31" s="45"/>
    </row>
    <row r="32" spans="1:22">
      <c r="A32" s="104"/>
      <c r="B32" s="1" t="s">
        <v>63</v>
      </c>
      <c r="C32" s="96" t="s">
        <v>62</v>
      </c>
      <c r="D32" s="97"/>
      <c r="E32" s="98"/>
      <c r="F32" s="7" t="s">
        <v>23</v>
      </c>
      <c r="G32" s="43">
        <v>6</v>
      </c>
      <c r="H32" s="57">
        <v>7.3170731707317076</v>
      </c>
      <c r="I32" s="54">
        <f>H32*G32</f>
        <v>43.902439024390247</v>
      </c>
      <c r="J32" s="2">
        <v>23</v>
      </c>
      <c r="K32" s="54">
        <f t="shared" si="1"/>
        <v>10.097560975609758</v>
      </c>
      <c r="L32" s="54">
        <f>I32+K32</f>
        <v>54.000000000000007</v>
      </c>
      <c r="M32" s="47"/>
      <c r="N32" s="50"/>
      <c r="O32" s="45"/>
      <c r="P32" s="45"/>
      <c r="Q32" s="45"/>
      <c r="R32" s="45"/>
      <c r="S32" s="45"/>
      <c r="T32" s="45"/>
      <c r="U32" s="45"/>
      <c r="V32" s="45"/>
    </row>
    <row r="33" spans="1:22" ht="19.5" customHeight="1">
      <c r="A33" s="99" t="s">
        <v>38</v>
      </c>
      <c r="B33" s="100"/>
      <c r="C33" s="100"/>
      <c r="D33" s="100"/>
      <c r="E33" s="100"/>
      <c r="F33" s="100"/>
      <c r="G33" s="100"/>
      <c r="H33" s="101"/>
      <c r="I33" s="12">
        <f>SUM(I15:I32)</f>
        <v>3731.3008130081303</v>
      </c>
      <c r="J33" s="5"/>
      <c r="K33" s="55">
        <f>SUM(K15:K32)</f>
        <v>858.19918699187008</v>
      </c>
      <c r="L33" s="55">
        <f>SUM(L15:L32)</f>
        <v>4589.5</v>
      </c>
      <c r="M33" s="45"/>
      <c r="N33" s="45"/>
      <c r="O33" s="45"/>
      <c r="P33" s="45"/>
      <c r="Q33" s="45"/>
      <c r="R33" s="47"/>
      <c r="S33" s="45"/>
      <c r="T33" s="45"/>
      <c r="U33" s="45"/>
      <c r="V33" s="47"/>
    </row>
    <row r="34" spans="1:22" ht="24" customHeight="1">
      <c r="A34" s="59" t="s">
        <v>39</v>
      </c>
      <c r="B34" s="60"/>
      <c r="C34" s="60"/>
      <c r="D34" s="60"/>
      <c r="E34" s="60"/>
      <c r="F34" s="60"/>
      <c r="G34" s="60"/>
      <c r="H34" s="60"/>
      <c r="I34" s="61">
        <f>I33+I13</f>
        <v>103779.30081300813</v>
      </c>
      <c r="J34" s="28"/>
      <c r="K34" s="58">
        <f>SUM(K13+K33)</f>
        <v>23869.239186991872</v>
      </c>
      <c r="L34" s="56">
        <f>SUM(L13+L33)</f>
        <v>127648.54000000001</v>
      </c>
      <c r="M34" s="45"/>
      <c r="N34" s="45"/>
      <c r="O34" s="45"/>
      <c r="P34" s="45"/>
      <c r="Q34" s="45"/>
      <c r="R34" s="52"/>
      <c r="S34" s="45"/>
      <c r="T34" s="47"/>
      <c r="U34" s="45"/>
      <c r="V34" s="45"/>
    </row>
    <row r="35" spans="1:22" ht="15">
      <c r="I35" s="14"/>
    </row>
    <row r="36" spans="1:22">
      <c r="Q36" s="42">
        <f>L34</f>
        <v>127648.54000000001</v>
      </c>
    </row>
    <row r="37" spans="1:22" ht="15">
      <c r="E37" t="s">
        <v>56</v>
      </c>
      <c r="G37" s="27" t="s">
        <v>61</v>
      </c>
      <c r="H37" s="27" t="s">
        <v>47</v>
      </c>
      <c r="Q37" s="42">
        <f>'Biskupiec na 2019'!J28</f>
        <v>0</v>
      </c>
    </row>
    <row r="38" spans="1:22">
      <c r="E38" s="26" t="s">
        <v>60</v>
      </c>
      <c r="G38" s="41">
        <v>5160</v>
      </c>
      <c r="H38" s="41">
        <v>18240</v>
      </c>
      <c r="Q38" s="42" t="e">
        <f>#REF!</f>
        <v>#REF!</v>
      </c>
    </row>
    <row r="39" spans="1:22">
      <c r="Q39" s="42" t="e">
        <f>Q38+Q37+Q36</f>
        <v>#REF!</v>
      </c>
    </row>
    <row r="41" spans="1:22">
      <c r="C41" s="95" t="s">
        <v>59</v>
      </c>
      <c r="D41" s="95"/>
      <c r="E41" s="95"/>
      <c r="F41" s="95"/>
      <c r="G41" s="95"/>
      <c r="H41" s="95"/>
      <c r="I41" s="95"/>
      <c r="J41" s="95"/>
      <c r="K41" s="95"/>
    </row>
    <row r="43" spans="1:22" ht="15">
      <c r="G43" s="27" t="str">
        <f>G37</f>
        <v>ETYLINA (Pb)</v>
      </c>
      <c r="H43" s="27" t="str">
        <f>H37</f>
        <v>ON</v>
      </c>
    </row>
    <row r="44" spans="1:22" ht="15">
      <c r="E44" s="26" t="s">
        <v>60</v>
      </c>
      <c r="G44" s="41">
        <v>6300</v>
      </c>
      <c r="H44" s="41">
        <v>17400</v>
      </c>
      <c r="I44" s="27"/>
      <c r="J44" s="27"/>
      <c r="K44" s="15"/>
      <c r="L44" s="15"/>
    </row>
    <row r="45" spans="1:22">
      <c r="K45" s="29"/>
      <c r="L45" s="29"/>
    </row>
    <row r="47" spans="1:22" ht="15">
      <c r="B47" s="16" t="s">
        <v>66</v>
      </c>
      <c r="C47" s="16"/>
      <c r="D47" s="16"/>
      <c r="E47" s="16"/>
    </row>
    <row r="49" spans="2:9">
      <c r="B49" s="23" t="s">
        <v>52</v>
      </c>
      <c r="C49" s="23"/>
      <c r="D49" s="23"/>
      <c r="E49" s="23"/>
      <c r="F49" s="23"/>
      <c r="G49" s="23" t="s">
        <v>48</v>
      </c>
      <c r="H49" s="23">
        <v>5.12</v>
      </c>
      <c r="I49" s="19"/>
    </row>
    <row r="50" spans="2:9">
      <c r="G50" t="s">
        <v>47</v>
      </c>
      <c r="H50">
        <v>5.12</v>
      </c>
    </row>
    <row r="52" spans="2:9">
      <c r="B52" t="s">
        <v>55</v>
      </c>
      <c r="G52" t="s">
        <v>48</v>
      </c>
      <c r="H52">
        <v>5.12</v>
      </c>
    </row>
    <row r="53" spans="2:9">
      <c r="G53" t="s">
        <v>47</v>
      </c>
      <c r="H53">
        <v>5.12</v>
      </c>
    </row>
    <row r="55" spans="2:9">
      <c r="B55" t="s">
        <v>57</v>
      </c>
      <c r="G55" t="s">
        <v>48</v>
      </c>
      <c r="H55" s="25">
        <v>5.0999999999999996</v>
      </c>
    </row>
    <row r="56" spans="2:9">
      <c r="G56" t="s">
        <v>47</v>
      </c>
      <c r="H56" s="25">
        <v>5.0999999999999996</v>
      </c>
    </row>
    <row r="57" spans="2:9">
      <c r="H57" s="25"/>
    </row>
    <row r="58" spans="2:9">
      <c r="B58" s="23" t="s">
        <v>51</v>
      </c>
      <c r="C58" s="23"/>
      <c r="D58" s="23"/>
      <c r="E58" s="23"/>
      <c r="F58" s="23"/>
      <c r="G58" s="23" t="s">
        <v>48</v>
      </c>
      <c r="H58" s="44">
        <v>5.0999999999999996</v>
      </c>
      <c r="I58" s="19"/>
    </row>
    <row r="59" spans="2:9">
      <c r="B59" s="23"/>
      <c r="C59" s="23"/>
      <c r="D59" s="23"/>
      <c r="E59" s="23"/>
      <c r="F59" s="23"/>
      <c r="G59" s="23" t="s">
        <v>47</v>
      </c>
      <c r="H59" s="44">
        <v>5.0999999999999996</v>
      </c>
      <c r="I59" s="19"/>
    </row>
    <row r="61" spans="2:9">
      <c r="B61" t="s">
        <v>49</v>
      </c>
      <c r="G61" t="s">
        <v>48</v>
      </c>
      <c r="H61">
        <v>5.12</v>
      </c>
    </row>
    <row r="62" spans="2:9">
      <c r="G62" t="s">
        <v>47</v>
      </c>
      <c r="H62">
        <v>5.12</v>
      </c>
    </row>
    <row r="64" spans="2:9">
      <c r="H64" s="17" t="s">
        <v>53</v>
      </c>
      <c r="I64" s="17" t="s">
        <v>54</v>
      </c>
    </row>
    <row r="65" spans="1:9" ht="15">
      <c r="D65" t="s">
        <v>50</v>
      </c>
      <c r="G65" s="16" t="s">
        <v>48</v>
      </c>
      <c r="H65" s="24">
        <f>(H61+H58+H55+H52+H49)/5</f>
        <v>5.1120000000000001</v>
      </c>
      <c r="I65" s="24">
        <f>H65/1.23</f>
        <v>4.1560975609756099</v>
      </c>
    </row>
    <row r="66" spans="1:9" ht="15">
      <c r="G66" s="16" t="s">
        <v>47</v>
      </c>
      <c r="H66" s="24">
        <f>(H62+H59+H56+H53+H50)/5</f>
        <v>5.1120000000000001</v>
      </c>
      <c r="I66" s="24">
        <f>H66/1.23</f>
        <v>4.1560975609756099</v>
      </c>
    </row>
    <row r="71" spans="1:9">
      <c r="A71" s="32"/>
      <c r="B71" s="32"/>
      <c r="C71" s="32"/>
      <c r="D71" s="32"/>
      <c r="E71" s="32"/>
      <c r="F71" s="32"/>
      <c r="G71" s="32"/>
      <c r="H71" s="32"/>
    </row>
    <row r="72" spans="1:9">
      <c r="A72" s="32"/>
      <c r="B72" s="32"/>
      <c r="C72" s="32"/>
      <c r="D72" s="32"/>
      <c r="E72" s="32"/>
      <c r="F72" s="32"/>
      <c r="G72" s="32"/>
      <c r="H72" s="32"/>
    </row>
    <row r="73" spans="1:9">
      <c r="A73" s="32"/>
      <c r="B73" s="32"/>
      <c r="C73" s="32"/>
      <c r="D73" s="32"/>
      <c r="E73" s="32"/>
      <c r="F73" s="32"/>
      <c r="G73" s="32"/>
      <c r="H73" s="32"/>
    </row>
    <row r="74" spans="1:9">
      <c r="A74" s="32"/>
      <c r="B74" s="32"/>
      <c r="C74" s="32"/>
      <c r="D74" s="32"/>
      <c r="E74" s="32"/>
      <c r="F74" s="32"/>
      <c r="G74" s="32"/>
      <c r="H74" s="32"/>
    </row>
    <row r="75" spans="1:9" ht="15">
      <c r="A75" s="32"/>
      <c r="B75" s="32"/>
      <c r="C75" s="33"/>
      <c r="D75" s="32"/>
      <c r="E75" s="32"/>
      <c r="F75" s="32"/>
      <c r="G75" s="32"/>
      <c r="H75" s="34"/>
    </row>
    <row r="76" spans="1:9" ht="15">
      <c r="A76" s="32"/>
      <c r="B76" s="32"/>
      <c r="C76" s="33"/>
      <c r="D76" s="32"/>
      <c r="E76" s="32"/>
      <c r="F76" s="32"/>
      <c r="G76" s="32"/>
      <c r="H76" s="35"/>
    </row>
    <row r="77" spans="1:9" ht="15">
      <c r="A77" s="32"/>
      <c r="B77" s="32"/>
      <c r="C77" s="33"/>
      <c r="D77" s="32"/>
      <c r="E77" s="32"/>
      <c r="F77" s="32"/>
      <c r="G77" s="32"/>
      <c r="H77" s="35"/>
    </row>
    <row r="78" spans="1:9">
      <c r="A78" s="32"/>
      <c r="B78" s="32"/>
      <c r="C78" s="32"/>
      <c r="D78" s="32"/>
      <c r="E78" s="32"/>
      <c r="F78" s="32"/>
      <c r="G78" s="32"/>
      <c r="H78" s="32"/>
    </row>
    <row r="79" spans="1:9">
      <c r="A79" s="32"/>
      <c r="B79" s="32"/>
      <c r="C79" s="32"/>
      <c r="D79" s="32"/>
      <c r="E79" s="32"/>
      <c r="F79" s="32"/>
      <c r="G79" s="32"/>
      <c r="H79" s="32"/>
    </row>
    <row r="80" spans="1:9">
      <c r="A80" s="32"/>
      <c r="B80" s="32"/>
      <c r="C80" s="32"/>
      <c r="D80" s="32"/>
      <c r="E80" s="32"/>
      <c r="F80" s="32"/>
      <c r="G80" s="32"/>
      <c r="H80" s="32"/>
    </row>
    <row r="81" spans="1:8">
      <c r="A81" s="32"/>
      <c r="B81" s="32"/>
      <c r="C81" s="32"/>
      <c r="D81" s="32"/>
      <c r="E81" s="32"/>
      <c r="F81" s="32"/>
      <c r="G81" s="32"/>
      <c r="H81" s="32"/>
    </row>
    <row r="82" spans="1:8">
      <c r="A82" s="32"/>
      <c r="B82" s="32"/>
      <c r="C82" s="32"/>
      <c r="D82" s="32"/>
      <c r="E82" s="32"/>
      <c r="F82" s="32"/>
      <c r="G82" s="32"/>
      <c r="H82" s="32"/>
    </row>
    <row r="83" spans="1:8">
      <c r="A83" s="32"/>
      <c r="B83" s="32"/>
      <c r="C83" s="32"/>
      <c r="D83" s="32"/>
      <c r="E83" s="32"/>
      <c r="F83" s="32"/>
      <c r="G83" s="32"/>
      <c r="H83" s="32"/>
    </row>
    <row r="84" spans="1:8">
      <c r="A84" s="32"/>
      <c r="B84" s="32"/>
      <c r="C84" s="32"/>
      <c r="D84" s="32"/>
      <c r="E84" s="32"/>
      <c r="F84" s="32"/>
      <c r="G84" s="32"/>
      <c r="H84" s="32"/>
    </row>
    <row r="85" spans="1:8">
      <c r="A85" s="32"/>
      <c r="B85" s="32"/>
      <c r="C85" s="32"/>
      <c r="D85" s="32"/>
      <c r="E85" s="32"/>
      <c r="F85" s="32"/>
      <c r="G85" s="32"/>
      <c r="H85" s="32"/>
    </row>
    <row r="86" spans="1:8">
      <c r="A86" s="32"/>
      <c r="B86" s="32"/>
      <c r="C86" s="32"/>
      <c r="D86" s="32"/>
      <c r="E86" s="32"/>
      <c r="F86" s="32"/>
      <c r="G86" s="32"/>
      <c r="H86" s="32"/>
    </row>
  </sheetData>
  <mergeCells count="37">
    <mergeCell ref="C2:J4"/>
    <mergeCell ref="A6:A7"/>
    <mergeCell ref="C6:E7"/>
    <mergeCell ref="F6:F7"/>
    <mergeCell ref="G6:G7"/>
    <mergeCell ref="H6:H7"/>
    <mergeCell ref="I6:I7"/>
    <mergeCell ref="J6:K6"/>
    <mergeCell ref="A9:A12"/>
    <mergeCell ref="C9:E9"/>
    <mergeCell ref="C11:E11"/>
    <mergeCell ref="C12:E12"/>
    <mergeCell ref="C24:E24"/>
    <mergeCell ref="C26:E26"/>
    <mergeCell ref="L6:L7"/>
    <mergeCell ref="C8:E8"/>
    <mergeCell ref="C13:H13"/>
    <mergeCell ref="C14:E14"/>
    <mergeCell ref="C15:E15"/>
    <mergeCell ref="C16:E16"/>
    <mergeCell ref="C17:E17"/>
    <mergeCell ref="C41:K41"/>
    <mergeCell ref="C28:E28"/>
    <mergeCell ref="C29:E29"/>
    <mergeCell ref="C30:E30"/>
    <mergeCell ref="C31:E31"/>
    <mergeCell ref="A33:H33"/>
    <mergeCell ref="C32:E32"/>
    <mergeCell ref="A14:A32"/>
    <mergeCell ref="C27:E27"/>
    <mergeCell ref="C18:E18"/>
    <mergeCell ref="C19:E19"/>
    <mergeCell ref="C20:E20"/>
    <mergeCell ref="C21:E21"/>
    <mergeCell ref="C22:E22"/>
    <mergeCell ref="C23:E23"/>
    <mergeCell ref="C25:E2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23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8"/>
  <sheetViews>
    <sheetView tabSelected="1" topLeftCell="A12" zoomScaleNormal="100" workbookViewId="0">
      <selection activeCell="M32" sqref="M32"/>
    </sheetView>
  </sheetViews>
  <sheetFormatPr defaultRowHeight="14.25"/>
  <cols>
    <col min="1" max="1" width="6.875" customWidth="1"/>
    <col min="4" max="4" width="12.25" customWidth="1"/>
    <col min="5" max="5" width="5.25" customWidth="1"/>
    <col min="6" max="6" width="9.75" customWidth="1"/>
    <col min="7" max="7" width="13.5" customWidth="1"/>
    <col min="8" max="8" width="10.875" customWidth="1"/>
    <col min="9" max="9" width="12" customWidth="1"/>
    <col min="10" max="10" width="10.25" customWidth="1"/>
    <col min="11" max="11" width="11.375" bestFit="1" customWidth="1"/>
    <col min="12" max="12" width="10.875" customWidth="1"/>
    <col min="14" max="14" width="11.125" bestFit="1" customWidth="1"/>
    <col min="15" max="15" width="11.375" bestFit="1" customWidth="1"/>
    <col min="16" max="16" width="9.875" bestFit="1" customWidth="1"/>
    <col min="17" max="17" width="10.125" customWidth="1"/>
    <col min="18" max="18" width="9.875" customWidth="1"/>
    <col min="19" max="19" width="11.375" bestFit="1" customWidth="1"/>
  </cols>
  <sheetData>
    <row r="2" spans="1:10">
      <c r="A2" t="s">
        <v>68</v>
      </c>
    </row>
    <row r="3" spans="1:10">
      <c r="A3" s="78" t="s">
        <v>69</v>
      </c>
    </row>
    <row r="6" spans="1:10" ht="33" customHeight="1">
      <c r="A6" s="132" t="s">
        <v>70</v>
      </c>
      <c r="B6" s="132"/>
      <c r="C6" s="132"/>
      <c r="D6" s="132"/>
      <c r="E6" s="132"/>
      <c r="F6" s="132"/>
      <c r="G6" s="132"/>
      <c r="H6" s="132"/>
      <c r="I6" s="132"/>
      <c r="J6" s="132"/>
    </row>
    <row r="8" spans="1:10" ht="36.75" customHeight="1">
      <c r="A8" t="s">
        <v>87</v>
      </c>
    </row>
    <row r="9" spans="1:10" ht="42.75" customHeight="1">
      <c r="A9" t="s">
        <v>80</v>
      </c>
    </row>
    <row r="10" spans="1:10" ht="54.75" customHeight="1">
      <c r="A10" s="145" t="s">
        <v>86</v>
      </c>
      <c r="B10" s="145"/>
      <c r="C10" s="145"/>
      <c r="D10" s="145"/>
      <c r="E10" s="145"/>
      <c r="F10" s="145"/>
      <c r="G10" s="145"/>
      <c r="H10" s="145"/>
      <c r="I10" s="145"/>
      <c r="J10" s="145"/>
    </row>
    <row r="13" spans="1:10">
      <c r="A13" t="s">
        <v>71</v>
      </c>
    </row>
    <row r="14" spans="1:10" s="62" customFormat="1" ht="15"/>
    <row r="15" spans="1:10" s="62" customFormat="1" ht="15" customHeight="1">
      <c r="A15" s="135" t="s">
        <v>0</v>
      </c>
      <c r="B15" s="137" t="s">
        <v>1</v>
      </c>
      <c r="C15" s="138"/>
      <c r="D15" s="139"/>
      <c r="E15" s="135" t="s">
        <v>2</v>
      </c>
      <c r="F15" s="135" t="s">
        <v>3</v>
      </c>
      <c r="G15" s="143" t="s">
        <v>88</v>
      </c>
      <c r="H15" s="127" t="s">
        <v>72</v>
      </c>
      <c r="I15" s="133"/>
      <c r="J15" s="134"/>
    </row>
    <row r="16" spans="1:10" s="62" customFormat="1" ht="65.25" customHeight="1">
      <c r="A16" s="136"/>
      <c r="B16" s="140"/>
      <c r="C16" s="141"/>
      <c r="D16" s="142"/>
      <c r="E16" s="136"/>
      <c r="F16" s="136"/>
      <c r="G16" s="144"/>
      <c r="H16" s="76" t="s">
        <v>73</v>
      </c>
      <c r="I16" s="76" t="s">
        <v>5</v>
      </c>
      <c r="J16" s="76" t="s">
        <v>74</v>
      </c>
    </row>
    <row r="17" spans="1:19" s="62" customFormat="1" ht="26.25" customHeight="1">
      <c r="A17" s="63"/>
      <c r="B17" s="110" t="s">
        <v>8</v>
      </c>
      <c r="C17" s="111"/>
      <c r="D17" s="111"/>
      <c r="E17" s="111"/>
      <c r="F17" s="111"/>
      <c r="G17" s="111"/>
      <c r="H17" s="111"/>
      <c r="I17" s="111"/>
      <c r="J17" s="112"/>
    </row>
    <row r="18" spans="1:19" s="62" customFormat="1" ht="19.5" customHeight="1">
      <c r="A18" s="149" t="s">
        <v>12</v>
      </c>
      <c r="B18" s="151" t="s">
        <v>10</v>
      </c>
      <c r="C18" s="152"/>
      <c r="D18" s="153"/>
      <c r="E18" s="81" t="s">
        <v>19</v>
      </c>
      <c r="F18" s="88">
        <v>1200</v>
      </c>
      <c r="G18" s="82"/>
      <c r="H18" s="91"/>
      <c r="I18" s="79"/>
      <c r="J18" s="79"/>
      <c r="N18" s="71"/>
      <c r="O18" s="65"/>
      <c r="P18" s="65"/>
      <c r="R18" s="69"/>
      <c r="S18" s="65"/>
    </row>
    <row r="19" spans="1:19" s="62" customFormat="1" ht="15.75">
      <c r="A19" s="150"/>
      <c r="B19" s="151" t="s">
        <v>13</v>
      </c>
      <c r="C19" s="152"/>
      <c r="D19" s="153"/>
      <c r="E19" s="81" t="s">
        <v>19</v>
      </c>
      <c r="F19" s="89">
        <v>8100</v>
      </c>
      <c r="G19" s="82"/>
      <c r="H19" s="91"/>
      <c r="I19" s="79"/>
      <c r="J19" s="79"/>
      <c r="N19" s="71"/>
      <c r="O19" s="65"/>
      <c r="P19" s="65"/>
      <c r="R19" s="69"/>
      <c r="S19" s="65"/>
    </row>
    <row r="20" spans="1:19" s="62" customFormat="1" ht="29.25" customHeight="1">
      <c r="A20" s="80"/>
      <c r="B20" s="162" t="s">
        <v>17</v>
      </c>
      <c r="C20" s="111"/>
      <c r="D20" s="111"/>
      <c r="E20" s="111"/>
      <c r="F20" s="111"/>
      <c r="G20" s="111"/>
      <c r="H20" s="111"/>
      <c r="I20" s="111"/>
      <c r="J20" s="112"/>
      <c r="N20" s="71"/>
    </row>
    <row r="21" spans="1:19" s="62" customFormat="1" ht="15.75">
      <c r="A21" s="150" t="s">
        <v>16</v>
      </c>
      <c r="B21" s="155" t="s">
        <v>67</v>
      </c>
      <c r="C21" s="156"/>
      <c r="D21" s="157"/>
      <c r="E21" s="85" t="s">
        <v>19</v>
      </c>
      <c r="F21" s="90">
        <v>15</v>
      </c>
      <c r="G21" s="86"/>
      <c r="H21" s="92"/>
      <c r="I21" s="87"/>
      <c r="J21" s="87"/>
      <c r="N21" s="71"/>
      <c r="O21" s="65"/>
    </row>
    <row r="22" spans="1:19" s="62" customFormat="1" ht="15.75">
      <c r="A22" s="150"/>
      <c r="B22" s="129" t="s">
        <v>78</v>
      </c>
      <c r="C22" s="130"/>
      <c r="D22" s="131"/>
      <c r="E22" s="80" t="s">
        <v>19</v>
      </c>
      <c r="F22" s="88">
        <v>6</v>
      </c>
      <c r="G22" s="83"/>
      <c r="H22" s="93"/>
      <c r="I22" s="64"/>
      <c r="J22" s="64"/>
      <c r="N22" s="71"/>
      <c r="O22" s="65"/>
      <c r="P22" s="65"/>
    </row>
    <row r="23" spans="1:19" s="62" customFormat="1" ht="15.75">
      <c r="A23" s="150"/>
      <c r="B23" s="129" t="s">
        <v>79</v>
      </c>
      <c r="C23" s="130"/>
      <c r="D23" s="131"/>
      <c r="E23" s="80" t="s">
        <v>23</v>
      </c>
      <c r="F23" s="88">
        <v>3</v>
      </c>
      <c r="G23" s="83"/>
      <c r="H23" s="93"/>
      <c r="I23" s="64"/>
      <c r="J23" s="64"/>
      <c r="N23" s="69"/>
    </row>
    <row r="24" spans="1:19" s="62" customFormat="1" ht="39" customHeight="1">
      <c r="A24" s="150"/>
      <c r="B24" s="158" t="s">
        <v>33</v>
      </c>
      <c r="C24" s="159"/>
      <c r="D24" s="160"/>
      <c r="E24" s="80" t="s">
        <v>23</v>
      </c>
      <c r="F24" s="88">
        <v>6</v>
      </c>
      <c r="G24" s="83"/>
      <c r="H24" s="94"/>
      <c r="I24" s="84"/>
      <c r="J24" s="84"/>
      <c r="N24" s="69"/>
    </row>
    <row r="25" spans="1:19" s="62" customFormat="1" ht="15.75">
      <c r="A25" s="150"/>
      <c r="B25" s="129" t="s">
        <v>36</v>
      </c>
      <c r="C25" s="130"/>
      <c r="D25" s="131"/>
      <c r="E25" s="80" t="s">
        <v>23</v>
      </c>
      <c r="F25" s="88">
        <v>5</v>
      </c>
      <c r="G25" s="83"/>
      <c r="H25" s="93"/>
      <c r="I25" s="64"/>
      <c r="J25" s="64"/>
      <c r="N25" s="69"/>
    </row>
    <row r="26" spans="1:19" s="62" customFormat="1" ht="15.75">
      <c r="A26" s="150"/>
      <c r="B26" s="129" t="s">
        <v>41</v>
      </c>
      <c r="C26" s="130"/>
      <c r="D26" s="131"/>
      <c r="E26" s="80" t="s">
        <v>23</v>
      </c>
      <c r="F26" s="88">
        <v>9</v>
      </c>
      <c r="G26" s="83"/>
      <c r="H26" s="93"/>
      <c r="I26" s="64"/>
      <c r="J26" s="64"/>
      <c r="N26" s="69"/>
    </row>
    <row r="27" spans="1:19" s="62" customFormat="1" ht="15.75">
      <c r="A27" s="154"/>
      <c r="B27" s="129" t="s">
        <v>37</v>
      </c>
      <c r="C27" s="130"/>
      <c r="D27" s="131"/>
      <c r="E27" s="80" t="s">
        <v>23</v>
      </c>
      <c r="F27" s="88">
        <v>12</v>
      </c>
      <c r="G27" s="83"/>
      <c r="H27" s="93"/>
      <c r="I27" s="64"/>
      <c r="J27" s="64"/>
      <c r="N27" s="69"/>
    </row>
    <row r="28" spans="1:19" s="62" customFormat="1" ht="27" customHeight="1">
      <c r="A28" s="146" t="s">
        <v>45</v>
      </c>
      <c r="B28" s="147"/>
      <c r="C28" s="147"/>
      <c r="D28" s="147"/>
      <c r="E28" s="147"/>
      <c r="F28" s="147"/>
      <c r="G28" s="148"/>
      <c r="H28" s="66"/>
      <c r="I28" s="67"/>
      <c r="J28" s="68"/>
      <c r="K28" s="65"/>
      <c r="N28" s="70"/>
      <c r="O28" s="65"/>
      <c r="S28" s="65"/>
    </row>
    <row r="31" spans="1:19">
      <c r="A31" s="161" t="s">
        <v>75</v>
      </c>
      <c r="B31" s="161"/>
      <c r="C31" s="161"/>
      <c r="D31" s="161"/>
      <c r="E31" s="161"/>
      <c r="F31" s="161"/>
      <c r="G31" s="161"/>
      <c r="H31" s="161"/>
      <c r="I31" s="161"/>
      <c r="J31" s="161"/>
    </row>
    <row r="32" spans="1:19">
      <c r="A32" s="161" t="s">
        <v>76</v>
      </c>
      <c r="B32" s="161"/>
      <c r="C32" s="161"/>
      <c r="D32" s="161"/>
      <c r="E32" s="161"/>
      <c r="F32" s="161"/>
      <c r="G32" s="161"/>
      <c r="H32" s="161"/>
      <c r="I32" s="161"/>
      <c r="J32" s="161"/>
    </row>
    <row r="33" spans="1:18">
      <c r="A33" s="161" t="s">
        <v>77</v>
      </c>
      <c r="B33" s="161"/>
      <c r="C33" s="161"/>
      <c r="D33" s="161"/>
      <c r="E33" s="161"/>
      <c r="F33" s="161"/>
      <c r="G33" s="161"/>
      <c r="H33" s="161"/>
      <c r="I33" s="161"/>
      <c r="J33" s="161"/>
      <c r="L33" s="72"/>
      <c r="P33" s="42"/>
    </row>
    <row r="34" spans="1:18" ht="15">
      <c r="L34" s="74"/>
      <c r="O34" s="16"/>
      <c r="P34" s="14"/>
      <c r="Q34" s="72"/>
      <c r="R34" s="74"/>
    </row>
    <row r="35" spans="1:18">
      <c r="C35" s="95"/>
      <c r="D35" s="95"/>
      <c r="E35" s="95"/>
      <c r="F35" s="95"/>
      <c r="G35" s="95"/>
      <c r="H35" s="95"/>
      <c r="I35" s="95"/>
      <c r="J35" s="95"/>
      <c r="L35" s="42"/>
      <c r="O35" s="42"/>
      <c r="P35" s="42"/>
      <c r="Q35" s="42"/>
      <c r="R35" s="42"/>
    </row>
    <row r="36" spans="1:18" ht="24.75" customHeight="1">
      <c r="A36" s="77" t="s">
        <v>81</v>
      </c>
      <c r="L36" s="42"/>
      <c r="M36" s="75"/>
      <c r="O36" s="42"/>
      <c r="P36" s="42"/>
      <c r="Q36" s="42"/>
      <c r="R36" s="42"/>
    </row>
    <row r="37" spans="1:18" ht="27.75" customHeight="1">
      <c r="A37" t="s">
        <v>82</v>
      </c>
      <c r="G37" s="31"/>
      <c r="L37" s="42"/>
      <c r="O37" s="42"/>
      <c r="P37" s="42"/>
      <c r="Q37" s="73"/>
      <c r="R37" s="42"/>
    </row>
    <row r="38" spans="1:18" ht="15">
      <c r="E38" s="30"/>
      <c r="G38" s="41"/>
      <c r="H38" s="31"/>
      <c r="I38" s="31"/>
      <c r="J38" s="31"/>
      <c r="L38" s="42"/>
      <c r="O38" s="42"/>
      <c r="P38" s="42"/>
      <c r="Q38" s="42"/>
      <c r="R38" s="42"/>
    </row>
    <row r="39" spans="1:18" ht="15">
      <c r="J39" s="29"/>
      <c r="O39" s="14"/>
      <c r="P39" s="14"/>
      <c r="Q39" s="42"/>
      <c r="R39" s="42"/>
    </row>
    <row r="40" spans="1:18" ht="21.75" customHeight="1">
      <c r="H40" s="77" t="s">
        <v>85</v>
      </c>
    </row>
    <row r="41" spans="1:18" ht="34.5" customHeight="1">
      <c r="B41" s="16"/>
      <c r="C41" s="16"/>
      <c r="D41" s="16"/>
      <c r="E41" s="16"/>
      <c r="H41" t="s">
        <v>83</v>
      </c>
    </row>
    <row r="42" spans="1:18">
      <c r="G42" s="74" t="s">
        <v>84</v>
      </c>
      <c r="H42" s="74"/>
    </row>
    <row r="43" spans="1:18">
      <c r="H43" s="17"/>
    </row>
    <row r="44" spans="1:18" ht="15">
      <c r="G44" s="16"/>
      <c r="H44" s="24"/>
    </row>
    <row r="45" spans="1:18" ht="15">
      <c r="G45" s="16"/>
      <c r="H45" s="24"/>
    </row>
    <row r="48" spans="1:18" ht="15">
      <c r="B48" s="18"/>
    </row>
    <row r="50" spans="2:2" ht="15">
      <c r="B50" s="16"/>
    </row>
    <row r="68" spans="1:1">
      <c r="A68" s="75"/>
    </row>
  </sheetData>
  <mergeCells count="26">
    <mergeCell ref="C35:J35"/>
    <mergeCell ref="A28:G28"/>
    <mergeCell ref="A18:A19"/>
    <mergeCell ref="B18:D18"/>
    <mergeCell ref="B19:D19"/>
    <mergeCell ref="A21:A27"/>
    <mergeCell ref="B21:D21"/>
    <mergeCell ref="B22:D22"/>
    <mergeCell ref="B23:D23"/>
    <mergeCell ref="B24:D24"/>
    <mergeCell ref="A31:J31"/>
    <mergeCell ref="A32:J32"/>
    <mergeCell ref="A33:J33"/>
    <mergeCell ref="B20:J20"/>
    <mergeCell ref="B25:D25"/>
    <mergeCell ref="B26:D26"/>
    <mergeCell ref="B27:D27"/>
    <mergeCell ref="A6:J6"/>
    <mergeCell ref="B17:J17"/>
    <mergeCell ref="H15:J15"/>
    <mergeCell ref="A15:A16"/>
    <mergeCell ref="B15:D16"/>
    <mergeCell ref="E15:E16"/>
    <mergeCell ref="F15:F16"/>
    <mergeCell ref="G15:G16"/>
    <mergeCell ref="A10:J1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4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Kętrzyn na 2019</vt:lpstr>
      <vt:lpstr>Biskupiec na 2019</vt:lpstr>
      <vt:lpstr>'Biskupiec na 2019'!Obszar_wydruku</vt:lpstr>
      <vt:lpstr>'Kętrzyn na 2019'!Obszar_wydruku</vt:lpstr>
    </vt:vector>
  </TitlesOfParts>
  <Company>Zarząd Dróg Wojewódzkich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Bierżyńska</dc:creator>
  <cp:lastModifiedBy>Kazimierz Stachelek</cp:lastModifiedBy>
  <cp:lastPrinted>2019-10-18T08:02:48Z</cp:lastPrinted>
  <dcterms:created xsi:type="dcterms:W3CDTF">2015-07-13T08:24:41Z</dcterms:created>
  <dcterms:modified xsi:type="dcterms:W3CDTF">2019-10-18T08:05:25Z</dcterms:modified>
</cp:coreProperties>
</file>