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ISK_RDWK\Dokumenty udostępnione RDWK\Łukasz\Mat. biurowe dla Łukasza\"/>
    </mc:Choice>
  </mc:AlternateContent>
  <bookViews>
    <workbookView xWindow="0" yWindow="0" windowWidth="23685" windowHeight="8790" firstSheet="4" activeTab="4"/>
  </bookViews>
  <sheets>
    <sheet name="Arkusz1" sheetId="7" state="hidden" r:id="rId1"/>
    <sheet name="F-ry zakupu" sheetId="8" state="hidden" r:id="rId2"/>
    <sheet name="Arkusz2" sheetId="9" state="hidden" r:id="rId3"/>
    <sheet name="2019" sheetId="10" state="hidden" r:id="rId4"/>
    <sheet name="Formularz cenowy" sheetId="16" r:id="rId5"/>
    <sheet name="2019 Sprawdzenie I" sheetId="14" state="hidden" r:id="rId6"/>
    <sheet name="2019 Sprawdzenie II" sheetId="15" state="hidden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2" i="16" l="1"/>
  <c r="G128" i="16"/>
  <c r="D110" i="16"/>
  <c r="G124" i="16"/>
  <c r="C97" i="16"/>
  <c r="C98" i="16" s="1"/>
  <c r="C95" i="16"/>
  <c r="C96" i="16" s="1"/>
  <c r="B85" i="16"/>
  <c r="B86" i="16" s="1"/>
  <c r="C74" i="16"/>
  <c r="C73" i="16"/>
  <c r="C72" i="16"/>
  <c r="C70" i="16"/>
  <c r="G129" i="16" l="1"/>
  <c r="G132" i="16" s="1"/>
  <c r="G133" i="16" s="1"/>
  <c r="G134" i="16" s="1"/>
  <c r="G24" i="8" l="1"/>
  <c r="H24" i="8" s="1"/>
  <c r="M32" i="15"/>
  <c r="M126" i="15"/>
  <c r="M99" i="15"/>
  <c r="O104" i="15"/>
  <c r="T138" i="15"/>
  <c r="T137" i="15"/>
  <c r="T139" i="15" s="1"/>
  <c r="T134" i="15"/>
  <c r="T133" i="15"/>
  <c r="T132" i="15"/>
  <c r="T131" i="15"/>
  <c r="T130" i="15"/>
  <c r="T129" i="15"/>
  <c r="T128" i="15"/>
  <c r="T127" i="15"/>
  <c r="T126" i="15"/>
  <c r="T125" i="15"/>
  <c r="T124" i="15"/>
  <c r="T123" i="15"/>
  <c r="T122" i="15"/>
  <c r="T121" i="15"/>
  <c r="T120" i="15"/>
  <c r="T119" i="15"/>
  <c r="T118" i="15"/>
  <c r="T117" i="15"/>
  <c r="T116" i="15"/>
  <c r="T115" i="15"/>
  <c r="T114" i="15"/>
  <c r="T113" i="15"/>
  <c r="T112" i="15"/>
  <c r="T111" i="15"/>
  <c r="T110" i="15"/>
  <c r="T109" i="15"/>
  <c r="T108" i="15"/>
  <c r="T107" i="15"/>
  <c r="T135" i="15" s="1"/>
  <c r="T106" i="15"/>
  <c r="T103" i="15"/>
  <c r="T102" i="15"/>
  <c r="T101" i="15"/>
  <c r="T100" i="15"/>
  <c r="T99" i="15"/>
  <c r="T98" i="15"/>
  <c r="T97" i="15"/>
  <c r="T96" i="15"/>
  <c r="T95" i="15"/>
  <c r="T94" i="15"/>
  <c r="T93" i="15"/>
  <c r="T92" i="15"/>
  <c r="T91" i="15"/>
  <c r="T90" i="15"/>
  <c r="T89" i="15"/>
  <c r="T88" i="15"/>
  <c r="T87" i="15"/>
  <c r="T86" i="15"/>
  <c r="T85" i="15"/>
  <c r="T84" i="15"/>
  <c r="T83" i="15"/>
  <c r="T82" i="15"/>
  <c r="T81" i="15"/>
  <c r="T80" i="15"/>
  <c r="T79" i="15"/>
  <c r="T78" i="15"/>
  <c r="T77" i="15"/>
  <c r="T76" i="15"/>
  <c r="T75" i="15"/>
  <c r="T74" i="15"/>
  <c r="T73" i="15"/>
  <c r="T72" i="15"/>
  <c r="T71" i="15"/>
  <c r="T70" i="15"/>
  <c r="T69" i="15"/>
  <c r="T68" i="15"/>
  <c r="T67" i="15"/>
  <c r="T66" i="15"/>
  <c r="T65" i="15"/>
  <c r="T64" i="15"/>
  <c r="T63" i="15"/>
  <c r="T62" i="15"/>
  <c r="T61" i="15"/>
  <c r="T60" i="15"/>
  <c r="T59" i="15"/>
  <c r="T58" i="15"/>
  <c r="T57" i="15"/>
  <c r="T56" i="15"/>
  <c r="T55" i="15"/>
  <c r="T54" i="15"/>
  <c r="T53" i="15"/>
  <c r="T52" i="15"/>
  <c r="T51" i="15"/>
  <c r="T50" i="15"/>
  <c r="T49" i="15"/>
  <c r="T48" i="15"/>
  <c r="T47" i="15"/>
  <c r="T46" i="15"/>
  <c r="T45" i="15"/>
  <c r="T44" i="15"/>
  <c r="T43" i="15"/>
  <c r="T42" i="15"/>
  <c r="T41" i="15"/>
  <c r="T40" i="15"/>
  <c r="T39" i="15"/>
  <c r="T38" i="15"/>
  <c r="T37" i="15"/>
  <c r="T36" i="15"/>
  <c r="T35" i="15"/>
  <c r="T34" i="15"/>
  <c r="T33" i="15"/>
  <c r="T32" i="15"/>
  <c r="T31" i="15"/>
  <c r="T30" i="15"/>
  <c r="T29" i="15"/>
  <c r="T28" i="15"/>
  <c r="T27" i="15"/>
  <c r="T26" i="15"/>
  <c r="T104" i="15" s="1"/>
  <c r="M113" i="15"/>
  <c r="Q68" i="15"/>
  <c r="P68" i="15"/>
  <c r="P40" i="15"/>
  <c r="M96" i="15"/>
  <c r="M51" i="15"/>
  <c r="J50" i="15"/>
  <c r="J51" i="15"/>
  <c r="J52" i="15"/>
  <c r="M138" i="15"/>
  <c r="M139" i="15" s="1"/>
  <c r="J138" i="15"/>
  <c r="G138" i="15"/>
  <c r="M137" i="15"/>
  <c r="J137" i="15"/>
  <c r="J139" i="15" s="1"/>
  <c r="G137" i="15"/>
  <c r="M134" i="15"/>
  <c r="J134" i="15"/>
  <c r="G134" i="15"/>
  <c r="M133" i="15"/>
  <c r="J133" i="15"/>
  <c r="G133" i="15"/>
  <c r="M132" i="15"/>
  <c r="J132" i="15"/>
  <c r="G132" i="15"/>
  <c r="M131" i="15"/>
  <c r="J131" i="15"/>
  <c r="G131" i="15"/>
  <c r="M130" i="15"/>
  <c r="J130" i="15"/>
  <c r="G130" i="15"/>
  <c r="M129" i="15"/>
  <c r="J129" i="15"/>
  <c r="G129" i="15"/>
  <c r="M128" i="15"/>
  <c r="J128" i="15"/>
  <c r="G128" i="15"/>
  <c r="M127" i="15"/>
  <c r="J127" i="15"/>
  <c r="G127" i="15"/>
  <c r="J126" i="15"/>
  <c r="G126" i="15"/>
  <c r="M125" i="15"/>
  <c r="J125" i="15"/>
  <c r="G125" i="15"/>
  <c r="M124" i="15"/>
  <c r="J124" i="15"/>
  <c r="G124" i="15"/>
  <c r="M123" i="15"/>
  <c r="J123" i="15"/>
  <c r="G123" i="15"/>
  <c r="M122" i="15"/>
  <c r="J122" i="15"/>
  <c r="G122" i="15"/>
  <c r="M121" i="15"/>
  <c r="J121" i="15"/>
  <c r="G121" i="15"/>
  <c r="M120" i="15"/>
  <c r="J120" i="15"/>
  <c r="G120" i="15"/>
  <c r="D120" i="15"/>
  <c r="D121" i="15" s="1"/>
  <c r="M119" i="15"/>
  <c r="J119" i="15"/>
  <c r="G119" i="15"/>
  <c r="M118" i="15"/>
  <c r="J118" i="15"/>
  <c r="G118" i="15"/>
  <c r="M117" i="15"/>
  <c r="J117" i="15"/>
  <c r="G117" i="15"/>
  <c r="M116" i="15"/>
  <c r="J116" i="15"/>
  <c r="G116" i="15"/>
  <c r="M115" i="15"/>
  <c r="J115" i="15"/>
  <c r="G115" i="15"/>
  <c r="M114" i="15"/>
  <c r="J114" i="15"/>
  <c r="G114" i="15"/>
  <c r="J113" i="15"/>
  <c r="G113" i="15"/>
  <c r="M112" i="15"/>
  <c r="J112" i="15"/>
  <c r="G112" i="15"/>
  <c r="M111" i="15"/>
  <c r="J111" i="15"/>
  <c r="G111" i="15"/>
  <c r="M110" i="15"/>
  <c r="J110" i="15"/>
  <c r="G110" i="15"/>
  <c r="M109" i="15"/>
  <c r="J109" i="15"/>
  <c r="G109" i="15"/>
  <c r="M108" i="15"/>
  <c r="J108" i="15"/>
  <c r="G108" i="15"/>
  <c r="M107" i="15"/>
  <c r="J107" i="15"/>
  <c r="G107" i="15"/>
  <c r="C107" i="15"/>
  <c r="C108" i="15" s="1"/>
  <c r="C109" i="15" s="1"/>
  <c r="C110" i="15" s="1"/>
  <c r="C111" i="15" s="1"/>
  <c r="C112" i="15" s="1"/>
  <c r="M106" i="15"/>
  <c r="J106" i="15"/>
  <c r="G106" i="15"/>
  <c r="G135" i="15" s="1"/>
  <c r="G136" i="15" s="1"/>
  <c r="M103" i="15"/>
  <c r="J103" i="15"/>
  <c r="G103" i="15"/>
  <c r="M102" i="15"/>
  <c r="J102" i="15"/>
  <c r="G102" i="15"/>
  <c r="M101" i="15"/>
  <c r="J101" i="15"/>
  <c r="G101" i="15"/>
  <c r="M100" i="15"/>
  <c r="J100" i="15"/>
  <c r="G100" i="15"/>
  <c r="J99" i="15"/>
  <c r="G99" i="15"/>
  <c r="C99" i="15"/>
  <c r="C100" i="15" s="1"/>
  <c r="M98" i="15"/>
  <c r="J98" i="15"/>
  <c r="G98" i="15"/>
  <c r="M97" i="15"/>
  <c r="J97" i="15"/>
  <c r="G97" i="15"/>
  <c r="C97" i="15"/>
  <c r="C98" i="15" s="1"/>
  <c r="J96" i="15"/>
  <c r="G96" i="15"/>
  <c r="M95" i="15"/>
  <c r="J95" i="15"/>
  <c r="G95" i="15"/>
  <c r="M94" i="15"/>
  <c r="J94" i="15"/>
  <c r="G94" i="15"/>
  <c r="M93" i="15"/>
  <c r="J93" i="15"/>
  <c r="G93" i="15"/>
  <c r="M92" i="15"/>
  <c r="J92" i="15"/>
  <c r="G92" i="15"/>
  <c r="M91" i="15"/>
  <c r="J91" i="15"/>
  <c r="G91" i="15"/>
  <c r="M90" i="15"/>
  <c r="J90" i="15"/>
  <c r="G90" i="15"/>
  <c r="M89" i="15"/>
  <c r="J89" i="15"/>
  <c r="G89" i="15"/>
  <c r="M88" i="15"/>
  <c r="J88" i="15"/>
  <c r="G88" i="15"/>
  <c r="M87" i="15"/>
  <c r="J87" i="15"/>
  <c r="G87" i="15"/>
  <c r="M86" i="15"/>
  <c r="J86" i="15"/>
  <c r="G86" i="15"/>
  <c r="M85" i="15"/>
  <c r="J85" i="15"/>
  <c r="G85" i="15"/>
  <c r="M84" i="15"/>
  <c r="J84" i="15"/>
  <c r="G84" i="15"/>
  <c r="M83" i="15"/>
  <c r="J83" i="15"/>
  <c r="G83" i="15"/>
  <c r="M82" i="15"/>
  <c r="J82" i="15"/>
  <c r="G82" i="15"/>
  <c r="M81" i="15"/>
  <c r="J81" i="15"/>
  <c r="G81" i="15"/>
  <c r="M80" i="15"/>
  <c r="J80" i="15"/>
  <c r="G80" i="15"/>
  <c r="M79" i="15"/>
  <c r="J79" i="15"/>
  <c r="G79" i="15"/>
  <c r="M78" i="15"/>
  <c r="J78" i="15"/>
  <c r="G78" i="15"/>
  <c r="C78" i="15"/>
  <c r="M77" i="15"/>
  <c r="J77" i="15"/>
  <c r="G77" i="15"/>
  <c r="C77" i="15"/>
  <c r="M76" i="15"/>
  <c r="J76" i="15"/>
  <c r="G76" i="15"/>
  <c r="C76" i="15"/>
  <c r="M75" i="15"/>
  <c r="J75" i="15"/>
  <c r="G75" i="15"/>
  <c r="M74" i="15"/>
  <c r="J74" i="15"/>
  <c r="G74" i="15"/>
  <c r="C74" i="15"/>
  <c r="M73" i="15"/>
  <c r="J73" i="15"/>
  <c r="G73" i="15"/>
  <c r="M72" i="15"/>
  <c r="J72" i="15"/>
  <c r="G72" i="15"/>
  <c r="M71" i="15"/>
  <c r="J71" i="15"/>
  <c r="G71" i="15"/>
  <c r="M70" i="15"/>
  <c r="J70" i="15"/>
  <c r="G70" i="15"/>
  <c r="M69" i="15"/>
  <c r="J69" i="15"/>
  <c r="G69" i="15"/>
  <c r="M68" i="15"/>
  <c r="J68" i="15"/>
  <c r="G68" i="15"/>
  <c r="M67" i="15"/>
  <c r="J67" i="15"/>
  <c r="G67" i="15"/>
  <c r="M66" i="15"/>
  <c r="J66" i="15"/>
  <c r="G66" i="15"/>
  <c r="M65" i="15"/>
  <c r="J65" i="15"/>
  <c r="G65" i="15"/>
  <c r="M64" i="15"/>
  <c r="J64" i="15"/>
  <c r="G64" i="15"/>
  <c r="M63" i="15"/>
  <c r="J63" i="15"/>
  <c r="G63" i="15"/>
  <c r="M62" i="15"/>
  <c r="J62" i="15"/>
  <c r="G62" i="15"/>
  <c r="M61" i="15"/>
  <c r="J61" i="15"/>
  <c r="G61" i="15"/>
  <c r="M60" i="15"/>
  <c r="J60" i="15"/>
  <c r="G60" i="15"/>
  <c r="M59" i="15"/>
  <c r="J59" i="15"/>
  <c r="G59" i="15"/>
  <c r="M58" i="15"/>
  <c r="J58" i="15"/>
  <c r="G58" i="15"/>
  <c r="M57" i="15"/>
  <c r="J57" i="15"/>
  <c r="G57" i="15"/>
  <c r="M56" i="15"/>
  <c r="J56" i="15"/>
  <c r="G56" i="15"/>
  <c r="M55" i="15"/>
  <c r="J55" i="15"/>
  <c r="G55" i="15"/>
  <c r="M54" i="15"/>
  <c r="J54" i="15"/>
  <c r="G54" i="15"/>
  <c r="M53" i="15"/>
  <c r="J53" i="15"/>
  <c r="G53" i="15"/>
  <c r="M52" i="15"/>
  <c r="G52" i="15"/>
  <c r="G51" i="15"/>
  <c r="M50" i="15"/>
  <c r="G50" i="15"/>
  <c r="M49" i="15"/>
  <c r="J49" i="15"/>
  <c r="G49" i="15"/>
  <c r="M48" i="15"/>
  <c r="J48" i="15"/>
  <c r="G48" i="15"/>
  <c r="M47" i="15"/>
  <c r="J47" i="15"/>
  <c r="G47" i="15"/>
  <c r="M46" i="15"/>
  <c r="J46" i="15"/>
  <c r="G46" i="15"/>
  <c r="M45" i="15"/>
  <c r="J45" i="15"/>
  <c r="G45" i="15"/>
  <c r="M44" i="15"/>
  <c r="J44" i="15"/>
  <c r="G44" i="15"/>
  <c r="M43" i="15"/>
  <c r="J43" i="15"/>
  <c r="G43" i="15"/>
  <c r="M42" i="15"/>
  <c r="J42" i="15"/>
  <c r="G42" i="15"/>
  <c r="M41" i="15"/>
  <c r="J41" i="15"/>
  <c r="G41" i="15"/>
  <c r="M40" i="15"/>
  <c r="J40" i="15"/>
  <c r="G40" i="15"/>
  <c r="M39" i="15"/>
  <c r="J39" i="15"/>
  <c r="G39" i="15"/>
  <c r="M38" i="15"/>
  <c r="J38" i="15"/>
  <c r="G38" i="15"/>
  <c r="M37" i="15"/>
  <c r="J37" i="15"/>
  <c r="G37" i="15"/>
  <c r="M36" i="15"/>
  <c r="J36" i="15"/>
  <c r="G36" i="15"/>
  <c r="M35" i="15"/>
  <c r="J35" i="15"/>
  <c r="F35" i="15"/>
  <c r="G35" i="15" s="1"/>
  <c r="M34" i="15"/>
  <c r="J34" i="15"/>
  <c r="G34" i="15"/>
  <c r="M33" i="15"/>
  <c r="J33" i="15"/>
  <c r="G33" i="15"/>
  <c r="J32" i="15"/>
  <c r="G32" i="15"/>
  <c r="M31" i="15"/>
  <c r="J31" i="15"/>
  <c r="G31" i="15"/>
  <c r="M30" i="15"/>
  <c r="J30" i="15"/>
  <c r="G30" i="15"/>
  <c r="M29" i="15"/>
  <c r="J29" i="15"/>
  <c r="G29" i="15"/>
  <c r="M28" i="15"/>
  <c r="J28" i="15"/>
  <c r="G28" i="15"/>
  <c r="M27" i="15"/>
  <c r="J27" i="15"/>
  <c r="G27" i="15"/>
  <c r="M26" i="15"/>
  <c r="J26" i="15"/>
  <c r="J104" i="15" s="1"/>
  <c r="G26" i="15"/>
  <c r="C108" i="14"/>
  <c r="C109" i="14" s="1"/>
  <c r="C110" i="14" s="1"/>
  <c r="C111" i="14" s="1"/>
  <c r="C112" i="14" s="1"/>
  <c r="C107" i="14"/>
  <c r="M138" i="14"/>
  <c r="M139" i="14" s="1"/>
  <c r="M141" i="14" s="1"/>
  <c r="M144" i="14" s="1"/>
  <c r="M145" i="14" s="1"/>
  <c r="M146" i="14" s="1"/>
  <c r="M137" i="14"/>
  <c r="M134" i="14"/>
  <c r="M133" i="14"/>
  <c r="M132" i="14"/>
  <c r="M131" i="14"/>
  <c r="M130" i="14"/>
  <c r="M129" i="14"/>
  <c r="M128" i="14"/>
  <c r="M127" i="14"/>
  <c r="M126" i="14"/>
  <c r="M125" i="14"/>
  <c r="M124" i="14"/>
  <c r="M123" i="14"/>
  <c r="M122" i="14"/>
  <c r="M121" i="14"/>
  <c r="M120" i="14"/>
  <c r="M119" i="14"/>
  <c r="M118" i="14"/>
  <c r="M117" i="14"/>
  <c r="M116" i="14"/>
  <c r="M115" i="14"/>
  <c r="M114" i="14"/>
  <c r="M112" i="14"/>
  <c r="M111" i="14"/>
  <c r="M110" i="14"/>
  <c r="M109" i="14"/>
  <c r="M108" i="14"/>
  <c r="M107" i="14"/>
  <c r="M106" i="14"/>
  <c r="M135" i="14" s="1"/>
  <c r="O137" i="14" s="1"/>
  <c r="M101" i="14"/>
  <c r="M103" i="14"/>
  <c r="M102" i="14"/>
  <c r="M100" i="14"/>
  <c r="M99" i="14"/>
  <c r="M98" i="14"/>
  <c r="M97" i="14"/>
  <c r="M96" i="14"/>
  <c r="M95" i="14"/>
  <c r="M94" i="14"/>
  <c r="M93" i="14"/>
  <c r="M92" i="14"/>
  <c r="M91" i="14"/>
  <c r="M90" i="14"/>
  <c r="M89" i="14"/>
  <c r="M88" i="14"/>
  <c r="M87" i="14"/>
  <c r="M86" i="14"/>
  <c r="M85" i="14"/>
  <c r="M84" i="14"/>
  <c r="M83" i="14"/>
  <c r="M82" i="14"/>
  <c r="M81" i="14"/>
  <c r="M80" i="14"/>
  <c r="M79" i="14"/>
  <c r="M78" i="14"/>
  <c r="M77" i="14"/>
  <c r="M76" i="14"/>
  <c r="M75" i="14"/>
  <c r="M74" i="14"/>
  <c r="M73" i="14"/>
  <c r="M72" i="14"/>
  <c r="M71" i="14"/>
  <c r="M70" i="14"/>
  <c r="M69" i="14"/>
  <c r="M68" i="14"/>
  <c r="M67" i="14"/>
  <c r="M66" i="14"/>
  <c r="M65" i="14"/>
  <c r="M64" i="14"/>
  <c r="M63" i="14"/>
  <c r="M62" i="14"/>
  <c r="M61" i="14"/>
  <c r="M60" i="14"/>
  <c r="M59" i="14"/>
  <c r="M58" i="14"/>
  <c r="M57" i="14"/>
  <c r="M56" i="14"/>
  <c r="M55" i="14"/>
  <c r="M54" i="14"/>
  <c r="M30" i="14"/>
  <c r="M53" i="14"/>
  <c r="M52" i="14"/>
  <c r="M50" i="14"/>
  <c r="M49" i="14"/>
  <c r="M48" i="14"/>
  <c r="M47" i="14"/>
  <c r="M46" i="14"/>
  <c r="M45" i="14"/>
  <c r="M44" i="14"/>
  <c r="M43" i="14"/>
  <c r="M42" i="14"/>
  <c r="M41" i="14"/>
  <c r="M40" i="14"/>
  <c r="M39" i="14"/>
  <c r="M38" i="14"/>
  <c r="M37" i="14"/>
  <c r="M36" i="14"/>
  <c r="M35" i="14"/>
  <c r="M34" i="14"/>
  <c r="M33" i="14"/>
  <c r="M32" i="14"/>
  <c r="M31" i="14"/>
  <c r="M29" i="14"/>
  <c r="M28" i="14"/>
  <c r="M27" i="14"/>
  <c r="M26" i="14"/>
  <c r="M104" i="14" s="1"/>
  <c r="N105" i="14" s="1"/>
  <c r="O143" i="14" s="1"/>
  <c r="J139" i="14"/>
  <c r="J138" i="14"/>
  <c r="J137" i="14"/>
  <c r="J134" i="14"/>
  <c r="J133" i="14"/>
  <c r="J132" i="14"/>
  <c r="J131" i="14"/>
  <c r="J130" i="14"/>
  <c r="J129" i="14"/>
  <c r="J128" i="14"/>
  <c r="J127" i="14"/>
  <c r="J126" i="14"/>
  <c r="J125" i="14"/>
  <c r="J124" i="14"/>
  <c r="J123" i="14"/>
  <c r="J122" i="14"/>
  <c r="J121" i="14"/>
  <c r="J120" i="14"/>
  <c r="J119" i="14"/>
  <c r="J118" i="14"/>
  <c r="J117" i="14"/>
  <c r="J116" i="14"/>
  <c r="J115" i="14"/>
  <c r="J114" i="14"/>
  <c r="J113" i="14"/>
  <c r="J112" i="14"/>
  <c r="J111" i="14"/>
  <c r="J110" i="14"/>
  <c r="J109" i="14"/>
  <c r="J108" i="14"/>
  <c r="J107" i="14"/>
  <c r="J106" i="14"/>
  <c r="J135" i="14" s="1"/>
  <c r="J103" i="14"/>
  <c r="J102" i="14"/>
  <c r="J101" i="14"/>
  <c r="J100" i="14"/>
  <c r="J99" i="14"/>
  <c r="J98" i="14"/>
  <c r="J97" i="14"/>
  <c r="J96" i="14"/>
  <c r="J95" i="14"/>
  <c r="J94" i="14"/>
  <c r="J93" i="14"/>
  <c r="J92" i="14"/>
  <c r="J91" i="14"/>
  <c r="J90" i="14"/>
  <c r="J89" i="14"/>
  <c r="J88" i="14"/>
  <c r="J87" i="14"/>
  <c r="J86" i="14"/>
  <c r="J85" i="14"/>
  <c r="J84" i="14"/>
  <c r="J83" i="14"/>
  <c r="J82" i="14"/>
  <c r="J81" i="14"/>
  <c r="J80" i="14"/>
  <c r="J79" i="14"/>
  <c r="J78" i="14"/>
  <c r="J77" i="14"/>
  <c r="J76" i="14"/>
  <c r="J75" i="14"/>
  <c r="J74" i="14"/>
  <c r="J73" i="14"/>
  <c r="J72" i="14"/>
  <c r="J71" i="14"/>
  <c r="J70" i="14"/>
  <c r="J69" i="14"/>
  <c r="J68" i="14"/>
  <c r="J67" i="14"/>
  <c r="J66" i="14"/>
  <c r="J65" i="14"/>
  <c r="J64" i="14"/>
  <c r="J63" i="14"/>
  <c r="J62" i="14"/>
  <c r="J61" i="14"/>
  <c r="J60" i="14"/>
  <c r="J59" i="14"/>
  <c r="J58" i="14"/>
  <c r="J57" i="14"/>
  <c r="J56" i="14"/>
  <c r="J55" i="14"/>
  <c r="J54" i="14"/>
  <c r="J53" i="14"/>
  <c r="J49" i="14"/>
  <c r="J48" i="14"/>
  <c r="J47" i="14"/>
  <c r="J46" i="14"/>
  <c r="J45" i="14"/>
  <c r="J44" i="14"/>
  <c r="J43" i="14"/>
  <c r="J42" i="14"/>
  <c r="J41" i="14"/>
  <c r="J40" i="14"/>
  <c r="J39" i="14"/>
  <c r="J38" i="14"/>
  <c r="J37" i="14"/>
  <c r="J36" i="14"/>
  <c r="J35" i="14"/>
  <c r="J34" i="14"/>
  <c r="J33" i="14"/>
  <c r="J32" i="14"/>
  <c r="J31" i="14"/>
  <c r="J30" i="14"/>
  <c r="J29" i="14"/>
  <c r="J28" i="14"/>
  <c r="J27" i="14"/>
  <c r="G138" i="14"/>
  <c r="G139" i="14" s="1"/>
  <c r="G137" i="14"/>
  <c r="G134" i="14"/>
  <c r="G133" i="14"/>
  <c r="G132" i="14"/>
  <c r="G131" i="14"/>
  <c r="G130" i="14"/>
  <c r="G129" i="14"/>
  <c r="G128" i="14"/>
  <c r="G127" i="14"/>
  <c r="G126" i="14"/>
  <c r="G125" i="14"/>
  <c r="G124" i="14"/>
  <c r="G123" i="14"/>
  <c r="G122" i="14"/>
  <c r="G121" i="14"/>
  <c r="G120" i="14"/>
  <c r="D120" i="14"/>
  <c r="D121" i="14" s="1"/>
  <c r="G119" i="14"/>
  <c r="G118" i="14"/>
  <c r="G117" i="14"/>
  <c r="G116" i="14"/>
  <c r="G115" i="14"/>
  <c r="G114" i="14"/>
  <c r="G113" i="14"/>
  <c r="G112" i="14"/>
  <c r="G111" i="14"/>
  <c r="G110" i="14"/>
  <c r="G109" i="14"/>
  <c r="G108" i="14"/>
  <c r="G107" i="14"/>
  <c r="G106" i="14"/>
  <c r="G103" i="14"/>
  <c r="G102" i="14"/>
  <c r="G101" i="14"/>
  <c r="G100" i="14"/>
  <c r="C100" i="14"/>
  <c r="G99" i="14"/>
  <c r="C99" i="14"/>
  <c r="G98" i="14"/>
  <c r="C98" i="14"/>
  <c r="G97" i="14"/>
  <c r="C97" i="14"/>
  <c r="G96" i="14"/>
  <c r="G95" i="14"/>
  <c r="G94" i="14"/>
  <c r="G93" i="14"/>
  <c r="G92" i="14"/>
  <c r="G91" i="14"/>
  <c r="G90" i="14"/>
  <c r="G89" i="14"/>
  <c r="G88" i="14"/>
  <c r="G87" i="14"/>
  <c r="G86" i="14"/>
  <c r="G85" i="14"/>
  <c r="G84" i="14"/>
  <c r="G83" i="14"/>
  <c r="G82" i="14"/>
  <c r="G81" i="14"/>
  <c r="G80" i="14"/>
  <c r="G79" i="14"/>
  <c r="G78" i="14"/>
  <c r="C78" i="14"/>
  <c r="G77" i="14"/>
  <c r="C77" i="14"/>
  <c r="G76" i="14"/>
  <c r="C76" i="14"/>
  <c r="G75" i="14"/>
  <c r="G74" i="14"/>
  <c r="C74" i="14"/>
  <c r="G73" i="14"/>
  <c r="G72" i="14"/>
  <c r="G71" i="14"/>
  <c r="G70" i="14"/>
  <c r="G69" i="14"/>
  <c r="G68" i="14"/>
  <c r="G67" i="14"/>
  <c r="G66" i="14"/>
  <c r="G65" i="14"/>
  <c r="G64" i="14"/>
  <c r="G63" i="14"/>
  <c r="G62" i="14"/>
  <c r="G61" i="14"/>
  <c r="G60" i="14"/>
  <c r="G59" i="14"/>
  <c r="G58" i="14"/>
  <c r="G57" i="14"/>
  <c r="G56" i="14"/>
  <c r="G55" i="14"/>
  <c r="G54" i="14"/>
  <c r="G53" i="14"/>
  <c r="G52" i="14"/>
  <c r="G51" i="14"/>
  <c r="G50" i="14"/>
  <c r="G49" i="14"/>
  <c r="G48" i="14"/>
  <c r="G47" i="14"/>
  <c r="G46" i="14"/>
  <c r="G45" i="14"/>
  <c r="G44" i="14"/>
  <c r="G43" i="14"/>
  <c r="G42" i="14"/>
  <c r="G41" i="14"/>
  <c r="G40" i="14"/>
  <c r="G39" i="14"/>
  <c r="G38" i="14"/>
  <c r="G37" i="14"/>
  <c r="G36" i="14"/>
  <c r="F35" i="14"/>
  <c r="G35" i="14" s="1"/>
  <c r="G34" i="14"/>
  <c r="G33" i="14"/>
  <c r="G32" i="14"/>
  <c r="G31" i="14"/>
  <c r="G30" i="14"/>
  <c r="G29" i="14"/>
  <c r="G28" i="14"/>
  <c r="G27" i="14"/>
  <c r="J26" i="14"/>
  <c r="J104" i="14" s="1"/>
  <c r="G26" i="14"/>
  <c r="N52" i="10"/>
  <c r="K51" i="10"/>
  <c r="N50" i="10"/>
  <c r="K50" i="10"/>
  <c r="J26" i="10"/>
  <c r="F35" i="10"/>
  <c r="G35" i="10" s="1"/>
  <c r="G29" i="10"/>
  <c r="G30" i="10"/>
  <c r="G31" i="10"/>
  <c r="G32" i="10"/>
  <c r="G33" i="10"/>
  <c r="G34" i="10"/>
  <c r="G36" i="10"/>
  <c r="G37" i="10"/>
  <c r="G38" i="10"/>
  <c r="G39" i="10"/>
  <c r="G40" i="10"/>
  <c r="G41" i="10"/>
  <c r="G42" i="10"/>
  <c r="G43" i="10"/>
  <c r="G44" i="10"/>
  <c r="G45" i="10"/>
  <c r="G46" i="10"/>
  <c r="G47" i="10"/>
  <c r="G48" i="10"/>
  <c r="G49" i="10"/>
  <c r="G50" i="10"/>
  <c r="G51" i="10"/>
  <c r="G52" i="10"/>
  <c r="G53" i="10"/>
  <c r="G54" i="10"/>
  <c r="G55" i="10"/>
  <c r="G56" i="10"/>
  <c r="G57" i="10"/>
  <c r="G58" i="10"/>
  <c r="G59" i="10"/>
  <c r="G60" i="10"/>
  <c r="G61" i="10"/>
  <c r="G62" i="10"/>
  <c r="G63" i="10"/>
  <c r="G64" i="10"/>
  <c r="G65" i="10"/>
  <c r="G66" i="10"/>
  <c r="G67" i="10"/>
  <c r="G68" i="10"/>
  <c r="G69" i="10"/>
  <c r="G70" i="10"/>
  <c r="G71" i="10"/>
  <c r="G72" i="10"/>
  <c r="G73" i="10"/>
  <c r="G74" i="10"/>
  <c r="G75" i="10"/>
  <c r="G76" i="10"/>
  <c r="G77" i="10"/>
  <c r="G78" i="10"/>
  <c r="G79" i="10"/>
  <c r="G80" i="10"/>
  <c r="G81" i="10"/>
  <c r="G82" i="10"/>
  <c r="G83" i="10"/>
  <c r="G84" i="10"/>
  <c r="G85" i="10"/>
  <c r="G86" i="10"/>
  <c r="G87" i="10"/>
  <c r="G88" i="10"/>
  <c r="G89" i="10"/>
  <c r="G90" i="10"/>
  <c r="G91" i="10"/>
  <c r="G92" i="10"/>
  <c r="G93" i="10"/>
  <c r="G94" i="10"/>
  <c r="G95" i="10"/>
  <c r="G96" i="10"/>
  <c r="G97" i="10"/>
  <c r="G98" i="10"/>
  <c r="G99" i="10"/>
  <c r="G100" i="10"/>
  <c r="G101" i="10"/>
  <c r="G102" i="10"/>
  <c r="G103" i="10"/>
  <c r="G106" i="10"/>
  <c r="G107" i="10"/>
  <c r="G108" i="10"/>
  <c r="G109" i="10"/>
  <c r="G110" i="10"/>
  <c r="G111" i="10"/>
  <c r="G112" i="10"/>
  <c r="G113" i="10"/>
  <c r="G114" i="10"/>
  <c r="G115" i="10"/>
  <c r="G116" i="10"/>
  <c r="G117" i="10"/>
  <c r="G118" i="10"/>
  <c r="G119" i="10"/>
  <c r="G120" i="10"/>
  <c r="G121" i="10"/>
  <c r="G122" i="10"/>
  <c r="G123" i="10"/>
  <c r="G124" i="10"/>
  <c r="G125" i="10"/>
  <c r="G126" i="10"/>
  <c r="G127" i="10"/>
  <c r="G128" i="10"/>
  <c r="G129" i="10"/>
  <c r="G130" i="10"/>
  <c r="G131" i="10"/>
  <c r="G132" i="10"/>
  <c r="G133" i="10"/>
  <c r="G134" i="10"/>
  <c r="G137" i="10"/>
  <c r="G138" i="10"/>
  <c r="G28" i="10"/>
  <c r="G27" i="10"/>
  <c r="G26" i="10"/>
  <c r="C76" i="10"/>
  <c r="C77" i="10"/>
  <c r="C78" i="10"/>
  <c r="C74" i="10"/>
  <c r="C99" i="10"/>
  <c r="C100" i="10" s="1"/>
  <c r="C97" i="10"/>
  <c r="C98" i="10" s="1"/>
  <c r="D26" i="8"/>
  <c r="D30" i="8" s="1"/>
  <c r="D31" i="8" s="1"/>
  <c r="G18" i="8"/>
  <c r="H18" i="8" s="1"/>
  <c r="E26" i="8"/>
  <c r="E30" i="8" s="1"/>
  <c r="E31" i="8" s="1"/>
  <c r="F26" i="8"/>
  <c r="F30" i="8" s="1"/>
  <c r="G11" i="8"/>
  <c r="K8" i="8"/>
  <c r="L5" i="8"/>
  <c r="M5" i="8" s="1"/>
  <c r="D120" i="10"/>
  <c r="D121" i="10" s="1"/>
  <c r="H21" i="8"/>
  <c r="H28" i="8"/>
  <c r="G28" i="8"/>
  <c r="G15" i="8"/>
  <c r="H15" i="8" s="1"/>
  <c r="G22" i="8"/>
  <c r="H22" i="8" s="1"/>
  <c r="G8" i="8"/>
  <c r="G9" i="8"/>
  <c r="H9" i="8" s="1"/>
  <c r="G10" i="8"/>
  <c r="H10" i="8" s="1"/>
  <c r="H11" i="8"/>
  <c r="G12" i="8"/>
  <c r="G13" i="8"/>
  <c r="H13" i="8" s="1"/>
  <c r="G14" i="8"/>
  <c r="G16" i="8"/>
  <c r="G17" i="8"/>
  <c r="H17" i="8" s="1"/>
  <c r="G19" i="8"/>
  <c r="H19" i="8" s="1"/>
  <c r="G20" i="8"/>
  <c r="H20" i="8" s="1"/>
  <c r="G21" i="8"/>
  <c r="G23" i="8"/>
  <c r="H23" i="8" s="1"/>
  <c r="G25" i="8"/>
  <c r="H25" i="8" s="1"/>
  <c r="G7" i="8"/>
  <c r="H7" i="8" s="1"/>
  <c r="G6" i="8"/>
  <c r="H6" i="8" s="1"/>
  <c r="H14" i="8"/>
  <c r="H12" i="8"/>
  <c r="H8" i="8"/>
  <c r="J141" i="14" l="1"/>
  <c r="J144" i="14" s="1"/>
  <c r="J145" i="14" s="1"/>
  <c r="J146" i="14" s="1"/>
  <c r="T144" i="15"/>
  <c r="G135" i="14"/>
  <c r="G136" i="14" s="1"/>
  <c r="G139" i="15"/>
  <c r="G140" i="15" s="1"/>
  <c r="M135" i="15"/>
  <c r="O135" i="15" s="1"/>
  <c r="M104" i="15"/>
  <c r="J135" i="15"/>
  <c r="J141" i="15" s="1"/>
  <c r="J144" i="15" s="1"/>
  <c r="J145" i="15" s="1"/>
  <c r="J146" i="15" s="1"/>
  <c r="G104" i="15"/>
  <c r="G105" i="15" s="1"/>
  <c r="G140" i="14"/>
  <c r="G104" i="14"/>
  <c r="G105" i="14" s="1"/>
  <c r="G139" i="10"/>
  <c r="G135" i="10"/>
  <c r="G136" i="10" s="1"/>
  <c r="G104" i="10"/>
  <c r="G105" i="10" s="1"/>
  <c r="H16" i="8"/>
  <c r="F31" i="8"/>
  <c r="G5" i="8"/>
  <c r="H5" i="8" s="1"/>
  <c r="H26" i="8" s="1"/>
  <c r="G141" i="14" l="1"/>
  <c r="G144" i="14" s="1"/>
  <c r="G145" i="14" s="1"/>
  <c r="G146" i="14" s="1"/>
  <c r="V144" i="15"/>
  <c r="V146" i="15" s="1"/>
  <c r="T145" i="15"/>
  <c r="T146" i="15" s="1"/>
  <c r="G26" i="8"/>
  <c r="G30" i="8" s="1"/>
  <c r="M141" i="15"/>
  <c r="G141" i="15"/>
  <c r="G144" i="15" s="1"/>
  <c r="G145" i="15" s="1"/>
  <c r="G146" i="15" s="1"/>
  <c r="G140" i="10"/>
  <c r="G141" i="10"/>
  <c r="G144" i="10" s="1"/>
  <c r="G145" i="10" s="1"/>
  <c r="G146" i="10" s="1"/>
  <c r="H30" i="8"/>
  <c r="M144" i="15" l="1"/>
  <c r="O141" i="15"/>
  <c r="M146" i="15" l="1"/>
  <c r="M145" i="15"/>
</calcChain>
</file>

<file path=xl/sharedStrings.xml><?xml version="1.0" encoding="utf-8"?>
<sst xmlns="http://schemas.openxmlformats.org/spreadsheetml/2006/main" count="1472" uniqueCount="304">
  <si>
    <t>Lp</t>
  </si>
  <si>
    <t>Nazwa artykułu</t>
  </si>
  <si>
    <t>Karta ewidencyjna wyposażenia</t>
  </si>
  <si>
    <t>Druki rozliczenia zaliczki</t>
  </si>
  <si>
    <t>Dziennik budowy A4 a 30</t>
  </si>
  <si>
    <t>Koperty białe samoprzylepne C6</t>
  </si>
  <si>
    <t>Koperty półaktowe białe samoprzylepne C5</t>
  </si>
  <si>
    <t>Koperty aktowe samoprzylepne białe C4</t>
  </si>
  <si>
    <t>Notes klejony kostka kolor wymiar 83mmx83mm, kolorowy, bloczek 100 kartek</t>
  </si>
  <si>
    <t>Segregator szeroki A4-oklejony na zewnątrz folią PP, wymienna etykieta na grzbiecie na dolnych krawędziach metalowe okucia, szerokość grzbietu 75 mm różne kolory</t>
  </si>
  <si>
    <t>Segregator wąski A4- oklejony na zewnątrz folią PP, wymienna etykieta na grzbiecie na dolnych krawędziach metalowe okucia, szerokość grzbietu 50 mm różne kolory</t>
  </si>
  <si>
    <t>Wkłady do długopisów typu Parker lub równoważny</t>
  </si>
  <si>
    <t>Bęben Panasonic KX - FA 84E x oryginał</t>
  </si>
  <si>
    <t>Toner Panasonic KX - FA 83X x oryginał</t>
  </si>
  <si>
    <t>Toner do kserokopiarki Konica bizhup 164</t>
  </si>
  <si>
    <r>
      <t>Papier ksero 80g/m</t>
    </r>
    <r>
      <rPr>
        <vertAlign val="superscript"/>
        <sz val="12"/>
        <color indexed="8"/>
        <rFont val="Calibri"/>
        <family val="2"/>
        <charset val="238"/>
      </rPr>
      <t>2</t>
    </r>
    <r>
      <rPr>
        <sz val="12"/>
        <color indexed="8"/>
        <rFont val="Calibri"/>
        <family val="2"/>
        <charset val="238"/>
      </rPr>
      <t xml:space="preserve"> A 4 a500 białość CIE 146</t>
    </r>
  </si>
  <si>
    <r>
      <t>Papier ksero 80g/m</t>
    </r>
    <r>
      <rPr>
        <vertAlign val="superscript"/>
        <sz val="12"/>
        <color indexed="8"/>
        <rFont val="Calibri"/>
        <family val="2"/>
        <charset val="238"/>
      </rPr>
      <t>2</t>
    </r>
    <r>
      <rPr>
        <sz val="12"/>
        <color indexed="8"/>
        <rFont val="Calibri"/>
        <family val="2"/>
        <charset val="238"/>
      </rPr>
      <t xml:space="preserve"> A 3 a500 białość CIE 146</t>
    </r>
  </si>
  <si>
    <t xml:space="preserve">Jedn. Miary </t>
  </si>
  <si>
    <t>szt.</t>
  </si>
  <si>
    <t>bl.</t>
  </si>
  <si>
    <t>op.</t>
  </si>
  <si>
    <t>ryza</t>
  </si>
  <si>
    <t>Razem</t>
  </si>
  <si>
    <t>Ilość</t>
  </si>
  <si>
    <t>Cena jednost netto</t>
  </si>
  <si>
    <t>poz.1-2</t>
  </si>
  <si>
    <t>Wartość netto</t>
  </si>
  <si>
    <t>Toner do urządzenia wielofunkcyjnego TASKalfa  3051ci TK - 8305K czarny - oryginał</t>
  </si>
  <si>
    <t>Tusz do drukarki Brother DCP-J100YJ1 529XLBK czarny - oryginał</t>
  </si>
  <si>
    <t>Toner do urządzenia wielofunkcyjnego TASKalfa  3051ci TK - 8305Y żółty - oryginał</t>
  </si>
  <si>
    <t>Toner do urządzenia wielofunkcyjnego TASKalfa  3051ci TK - 8305M purpurowy - oryginał</t>
  </si>
  <si>
    <t>Toner do urządzenia wielofunkcyjnego TASKalfa  3051ci TK - 8305C błękitny - oryginał</t>
  </si>
  <si>
    <t>Toner do urządzenia wielofunkcyjnego TASKalfa  3051ci WT - 860 oryginał</t>
  </si>
  <si>
    <t>Tusz do drukarki Brother DCP-J100YJ1 525XLC błękitny - oryginał</t>
  </si>
  <si>
    <t>Tusz do drukarki Brother DCP-J100YJ1 525XLM purpurowy - oryginał</t>
  </si>
  <si>
    <t>Tusz do drukarki Brother DCP-J100YJ1 525XLY żółty - oryginał</t>
  </si>
  <si>
    <t xml:space="preserve"> szt.</t>
  </si>
  <si>
    <t>poz.1-89</t>
  </si>
  <si>
    <t>Tusz czarny PGI 550 BK XL-Canon Pixma i P 7250 oryginał</t>
  </si>
  <si>
    <t>Tusz czarny CLI 551 BK XL-Canon Pixma i P 7250 oryginał</t>
  </si>
  <si>
    <t>Tusz niebieski CLI 551 BK XL-Canon Pixma i P 7250 oryginał</t>
  </si>
  <si>
    <t>Tusz czerwony CLI 551 BK XL-Canon Pixma i P 7250 oryginał</t>
  </si>
  <si>
    <t>Tusz żółty CLI 551 BK XL-Canon Pixma i P 7250 oryginał</t>
  </si>
  <si>
    <t>FORMULARZ CENOWY</t>
  </si>
  <si>
    <t>Składając w imieniu:</t>
  </si>
  <si>
    <t xml:space="preserve"> (pieczęć Wykonawcy, pełnomocnika Wykonawcy)</t>
  </si>
  <si>
    <t xml:space="preserve">  ……………………………...……………………………………………………</t>
  </si>
  <si>
    <t>oferujemy  realizację zamówienia zgodnie z poniższymi cenami:</t>
  </si>
  <si>
    <t>……………………………………………………………………………………………………………………………………………………</t>
  </si>
  <si>
    <t>Podpisano</t>
  </si>
  <si>
    <t>(podpis upoważnionego przedstawiciela wykonawcy/Pełnomocnika Wykonawców)</t>
  </si>
  <si>
    <t xml:space="preserve">                            ...............................................................</t>
  </si>
  <si>
    <t>*</t>
  </si>
  <si>
    <t>I. MATERIAŁY BIUROWE</t>
  </si>
  <si>
    <t>Linijka plastikowa wykonana z najwyższej jakości polistyrenu, precyzyjna podziałka milimetrowa, zaokrąglone rogi dł. 20cm</t>
  </si>
  <si>
    <t>Linijka plastikowa wykonana z najwyższej jakości polistyrenu, precyzyjna podziałka milimetrowa, zaokrąglone rogi dł. 30cm</t>
  </si>
  <si>
    <t>Pojemnik archiwizacyjny szerokość grzbietu 100 mm biały</t>
  </si>
  <si>
    <t>II. TUSZE I TONERY</t>
  </si>
  <si>
    <t>III. PAPIER</t>
  </si>
  <si>
    <t>I + II + III</t>
  </si>
  <si>
    <t>Tusz do drukarki HP 3525 czarny - oryginał</t>
  </si>
  <si>
    <t>Tusz do drukarki HP 3525 niebieski - oryginał</t>
  </si>
  <si>
    <t>Tusz do drukarki HP 3525 czerwony - oryginał</t>
  </si>
  <si>
    <t>Tusz do drukarki HP 3525 żółty- oryginał</t>
  </si>
  <si>
    <t>RAZEM WARTOŚĆ DOSTAWY NETTO</t>
  </si>
  <si>
    <t>Toner do Panasonic KXMB 2025 KX FAT 411E oryginał</t>
  </si>
  <si>
    <t>Toner do kserokopiarki Sharp MXM 282  MX500GT oryginał</t>
  </si>
  <si>
    <t>Bęben Panasonic KXMB 2025  KX FAD 412E  oryginał</t>
  </si>
  <si>
    <t>Toner OLIVETTI d COLOR NF 2614en  czarny</t>
  </si>
  <si>
    <t>Toner OLIVETTI d COLOR NF 2614en niebieski</t>
  </si>
  <si>
    <t>Toner OLIVETTI d COLOR NF 2614en  żółty</t>
  </si>
  <si>
    <t>Toner OLIVETTI d COLOR NF 2614en czerwony</t>
  </si>
  <si>
    <t xml:space="preserve">                                  Podatek VAT (23%)  </t>
  </si>
  <si>
    <t xml:space="preserve">                                  Cena brutto dostawy  </t>
  </si>
  <si>
    <t xml:space="preserve">do postępowania nr RDW.K/3221/8/DA/11/2018 pn:  </t>
  </si>
  <si>
    <t>Dostawa materiałów biurowych do siedziby Rejonu Dróg Wojewódzkich w Kętrzynie, ul. Bałtycka 20</t>
  </si>
  <si>
    <t xml:space="preserve">                                        załącznik nr 2 do zapytania cenowego</t>
  </si>
  <si>
    <t>x</t>
  </si>
  <si>
    <t>Data</t>
  </si>
  <si>
    <t>L.p.</t>
  </si>
  <si>
    <t>Pobierający</t>
  </si>
  <si>
    <t>LISTA POBRANYCH ARTYKUŁÓW BIUROWYCH</t>
  </si>
  <si>
    <t xml:space="preserve">Razem wartość dostawy netto:  </t>
  </si>
  <si>
    <t>Kartoteka magazynowa KM A50</t>
  </si>
  <si>
    <t>zostało</t>
  </si>
  <si>
    <t>OD3</t>
  </si>
  <si>
    <t>1754/1/2018</t>
  </si>
  <si>
    <t>papier</t>
  </si>
  <si>
    <t>toner</t>
  </si>
  <si>
    <t>art..inne</t>
  </si>
  <si>
    <t>1931/1/2018</t>
  </si>
  <si>
    <t>2766/1/2018</t>
  </si>
  <si>
    <t>2735/1/2018</t>
  </si>
  <si>
    <t>2865/1/2018</t>
  </si>
  <si>
    <t>3873/1/2018</t>
  </si>
  <si>
    <t>4311/1/2018</t>
  </si>
  <si>
    <t>4401/1/2018</t>
  </si>
  <si>
    <t>4734/1/2018</t>
  </si>
  <si>
    <t>5377/1/2018</t>
  </si>
  <si>
    <t>5549/1/2018</t>
  </si>
  <si>
    <t>NETTO</t>
  </si>
  <si>
    <t>BRUTTO</t>
  </si>
  <si>
    <t>Nr faktury</t>
  </si>
  <si>
    <t>Zamówienie</t>
  </si>
  <si>
    <t>zakupiono</t>
  </si>
  <si>
    <t>Laser Jet Pro M 12a toner 79A</t>
  </si>
  <si>
    <t>sekretriat</t>
  </si>
  <si>
    <t>szef</t>
  </si>
  <si>
    <t>góra baza</t>
  </si>
  <si>
    <t>lab</t>
  </si>
  <si>
    <t>OD2</t>
  </si>
  <si>
    <t>5734/1/2018</t>
  </si>
  <si>
    <t>6210/1/2018</t>
  </si>
  <si>
    <t>netto</t>
  </si>
  <si>
    <t>6441/1/2018</t>
  </si>
  <si>
    <t>wkład</t>
  </si>
  <si>
    <t>brutto</t>
  </si>
  <si>
    <t>7557/1/2018</t>
  </si>
  <si>
    <t>7584/1/2018</t>
  </si>
  <si>
    <t>8150/1/2018</t>
  </si>
  <si>
    <t>Koperta B4 brąz. A250</t>
  </si>
  <si>
    <t>dół baza</t>
  </si>
  <si>
    <t>opis</t>
  </si>
  <si>
    <t xml:space="preserve">Karty drogowa SM/101 </t>
  </si>
  <si>
    <t>Druki WZ</t>
  </si>
  <si>
    <t>wydanie materiałó na zewnątrz, TYP: 351-8, format:1/3 A4, papier :samokopiujący, druk: jednostronny(wielokopia), oprawa:bloczek 80 kartek</t>
  </si>
  <si>
    <t xml:space="preserve">Druki PZ </t>
  </si>
  <si>
    <t>przyjęcie materiałów z zewnątrz,TYP: 352-8, format:1/3 A4, papier :samokopiujący, druk: jednostronny(wielokopia), oprawa:bloczek 80 kartek</t>
  </si>
  <si>
    <t xml:space="preserve">Druki RW </t>
  </si>
  <si>
    <t>pobranie materiałów wewnętrzne, TYP: 354-8, format:1/3 A4, papier :samokopiujący, druk: jednostronny(wielokopia), oprawa:bloczek 80 kartek</t>
  </si>
  <si>
    <t>Typ:508-3, format:A5, karton:offsetowy, druk:dwustonny, oprawa:komplet 50 kartek</t>
  </si>
  <si>
    <t>PB-51b, zawiera 30 ponumerowanych i przesznurowanych podwójnych stron</t>
  </si>
  <si>
    <t xml:space="preserve">Dziennik korespondencyjny </t>
  </si>
  <si>
    <t>oprawa introligatorska twarda,płótno, szyta, 96 stron, z zadrukowanymi wewnątrz rubrykami do umieszczania wpisów na temat korespondencji</t>
  </si>
  <si>
    <t xml:space="preserve"> oprawa introligatorska twarda, płótno, szyta, 192 strony, z zadrukowanymi wewnątrz rubrykami do umieszczania wpisów na temat korespondencji (TYP:701-B)</t>
  </si>
  <si>
    <t xml:space="preserve"> Raport dzienny pracy sprzętu </t>
  </si>
  <si>
    <t>Raport dyspozytorski SM/106</t>
  </si>
  <si>
    <t>SM/106, TYP:804-1, format A4, papier: offsetowy, druk: dwustonny, oprawa: zeszyt 40 stron</t>
  </si>
  <si>
    <t>Przekłdki kartonowe</t>
  </si>
  <si>
    <t xml:space="preserve">1/3 A4 (10,5x24cm), szt.100 MIX, wykonane z wytrzymałego, kolorowego kartonu, długość Maxi zabezpiecza dodatkowe miejsce na opisy, </t>
  </si>
  <si>
    <t xml:space="preserve">Koszulka na dokumenty A4 </t>
  </si>
  <si>
    <t xml:space="preserve"> wykonane z wzmocnionej folii polipropylenowej wzmocniona perforacja, pasująca do każdego segregatora, otwierane z góry, 100 szt. w opakowaniu,ilość dziurek do wpięcia:11,</t>
  </si>
  <si>
    <t>przezroczysta wykonane z wzmocnionej folii polipropylenowej wzmocniona perforacja otwierane z góry, 100 szt. w opakowaniu</t>
  </si>
  <si>
    <t xml:space="preserve">Koszulka A-5 </t>
  </si>
  <si>
    <t>wykonany z folii PP, przezroczysta twarda przednia okładka, kolorowa tylna, na grzbiecie wymienny pasek do opisu, zaokrąglone rogi, metalowe wąsy, standardowa perforacja na grzbiecie do wpięcia w segrator, opakowanie 20szt.</t>
  </si>
  <si>
    <t>wykonana z wytrzymałego polistyrenu, z przodu miejsca na naklejenie etykiet, specjalnie profilowany przód zabezpiczający dokumenty przed wypadnięciem, możliwość łączenia w pionie oraz kaskadowo</t>
  </si>
  <si>
    <t>mechanizm chowania wkładu, mięko piszący wkład, transparentna, dymna obudowa, widoczny poziom tuszu, wygodny gumowy uchwyt,Indest,Patio -niebieski</t>
  </si>
  <si>
    <t>wymienny wkład olejowy, przezroczysta obudowa, gumowy uchwyt w kolorze tuszu, mechanizm chowania wkładu, grubość linii pisania 3mm kolor niebieski typu Pilot dobrej jakości</t>
  </si>
  <si>
    <t xml:space="preserve">Długopis olejowy </t>
  </si>
  <si>
    <t xml:space="preserve">Marker permanentny </t>
  </si>
  <si>
    <t>Ołówek z gumką</t>
  </si>
  <si>
    <t>szt</t>
  </si>
  <si>
    <t>Dziurkacz metalowy</t>
  </si>
  <si>
    <t xml:space="preserve">Gumka </t>
  </si>
  <si>
    <t>Kalendarz biurkowy 2020 pion</t>
  </si>
  <si>
    <t xml:space="preserve">Rozszywacz metalowy </t>
  </si>
  <si>
    <t>Taśma klejąca (pakowa)</t>
  </si>
  <si>
    <t>Taśma klejąca</t>
  </si>
  <si>
    <t xml:space="preserve"> przezroczysta do wszechstronnego zastosowania w biurze, wytrzymała i silnie klejąca wym. 15mmx33m</t>
  </si>
  <si>
    <t xml:space="preserve">Zszywacz-płaski </t>
  </si>
  <si>
    <t xml:space="preserve">Blok makulaturowy A4 </t>
  </si>
  <si>
    <t xml:space="preserve"> A4 klejony na górze, po wyrwaniu kartka jest idealnie gładka, kratka, 100 kartkowy</t>
  </si>
  <si>
    <t xml:space="preserve"> 10 kartek czysty</t>
  </si>
  <si>
    <t>Blok techniczny A4</t>
  </si>
  <si>
    <t>Kartki przylepne 75mm/75mm, nie pozostawiające śladów po odklejeniu, kolor żółty, bloczek 100 kartek</t>
  </si>
  <si>
    <t>Kartki przylepne 40mm/50mm, nie pozostawiające śladów po odklejeniu, kolor żółty, bloczek 100 kartek</t>
  </si>
  <si>
    <t>Cienkopisy RC-04</t>
  </si>
  <si>
    <t>różne kolory tusz odporny na wysychanie, fibrowa, plastykowa końcówka oprawiona w metal, wentylowana skuwka, grubość linii pisania 0,4 mm typu Stabilo,Rystor lub równoważny</t>
  </si>
  <si>
    <t>Spirala Pion-biurkowy</t>
  </si>
  <si>
    <t>Kalendarz książkowy  format A5 2020</t>
  </si>
  <si>
    <t>Typ:409-5, format:A6, papier:offsetowy, druk:dwustonny, oprawa:bloczek 40 kartek (Michalczyk)</t>
  </si>
  <si>
    <t>Pinezki beczułki</t>
  </si>
  <si>
    <t>kolor mix A50/GP100-AB</t>
  </si>
  <si>
    <t>Zakładki indeksujące kolorowe</t>
  </si>
  <si>
    <t xml:space="preserve"> nie zakrywające tekstu, można po nich pisać 12x43mm,             opak 8 szt. nylonowe,paski, strzałki</t>
  </si>
  <si>
    <t>Zszywki 26/6</t>
  </si>
  <si>
    <t xml:space="preserve">Zszywki 24/6 </t>
  </si>
  <si>
    <t>Zszywki 23/8</t>
  </si>
  <si>
    <t xml:space="preserve">Zszywki 25/10 </t>
  </si>
  <si>
    <t xml:space="preserve">Zeszyt A4 192 </t>
  </si>
  <si>
    <t>kartki w kratkę</t>
  </si>
  <si>
    <t xml:space="preserve">Zeszyt A4 a 96 </t>
  </si>
  <si>
    <t>twarda okładka, kartki w kratkę</t>
  </si>
  <si>
    <t>Zeszyt B-5 a 160</t>
  </si>
  <si>
    <t xml:space="preserve">Zeszyt A5 a 96 </t>
  </si>
  <si>
    <t xml:space="preserve">Zeszyt A5 16 </t>
  </si>
  <si>
    <t xml:space="preserve">Zeszyt A5 32 </t>
  </si>
  <si>
    <t xml:space="preserve">Zeszyt A5 60 </t>
  </si>
  <si>
    <t>Zakreślacz kolorowy</t>
  </si>
  <si>
    <t xml:space="preserve"> fluorescencyjny na bazie wody do pisania na wszystkich rodzajach papieru (również faksowym i samokopiującym) duża odporność na wysychanie , nie rozmazuje tekstu, szerokość linii 2mm-5mm</t>
  </si>
  <si>
    <t xml:space="preserve"> wykonane z wysokiej jakości stali o uniwersalnym rozmiarze 25/10 opakowanie 1000 szt./LETIZ</t>
  </si>
  <si>
    <t>wykonane z wysokiej jakości stali o uniwersalnym rozmiarze 23/8 opakowanie 1000 szt.</t>
  </si>
  <si>
    <t xml:space="preserve"> wykonane z wysokiej jakości stali o uniwersalnym rozmiarze 26/6 opakowanie 1000 szt.</t>
  </si>
  <si>
    <t xml:space="preserve"> wykonane z wysokiej jakości stali o uniwersalnym rozmiarze 24/6 opakowanie 1000 szt.</t>
  </si>
  <si>
    <t xml:space="preserve"> Novus C2 wyposażony w dwa rodzaje zszywek (24/6 lub 26/6), zszywa 25 arkuszy papieru (80g/m2), 3 metody zszywania, głębokość wsuwania kartki:65mm, system ładowania zszywek od góry</t>
  </si>
  <si>
    <t>zbiorcze opakowanie 10 szt.</t>
  </si>
  <si>
    <t xml:space="preserve">Spinacz metalowy dł. 50mm </t>
  </si>
  <si>
    <t>Spinacz metalowy dł.28mm</t>
  </si>
  <si>
    <t>zbiorcze opakowanie 12 szt.</t>
  </si>
  <si>
    <t xml:space="preserve">Spinacz-klips 41 mm </t>
  </si>
  <si>
    <t xml:space="preserve">Spinacz-klips 19 mm </t>
  </si>
  <si>
    <t xml:space="preserve">Spinacz-klips 25 mm </t>
  </si>
  <si>
    <t>Spinacz-klips 32 mm</t>
  </si>
  <si>
    <t xml:space="preserve">Nożyczki </t>
  </si>
  <si>
    <t>ostrze wykonane z nierdzewnej stali , wyprofilowana rękojeść z plastiku 21 cm, IDEST lu równoważne</t>
  </si>
  <si>
    <t>odporny na złamania,z gumką, grafit klejony na całej długości, mocne cedrowe drewno, różne stopnie twardości typu Stabilo lub Tetis</t>
  </si>
  <si>
    <t>Sznurek lniany (nici lniane )</t>
  </si>
  <si>
    <t>nici lniane do wiązania akt  szare 150 m</t>
  </si>
  <si>
    <t>TYP:790-3, format A5, papier:offsetowy, druk: dwustronny, oprawa: bloczek 80 kartek (Michalczyk)</t>
  </si>
  <si>
    <t>SM/101, numerowana (samochód sobowy) TYP: 802-3N,                        format: A5, papier:offesetowy, druk:dwustronny,           oprawa:bloczek 80 kartowy (Miczalczyk)</t>
  </si>
  <si>
    <t>Tusz do stempli automatucznych</t>
  </si>
  <si>
    <t xml:space="preserve"> czerwony i czarny-olejowy, pojemność 25 ml typu Noris lub równoważny</t>
  </si>
  <si>
    <t xml:space="preserve"> na płyty CD biała z okienkiem z przezroczystej folii</t>
  </si>
  <si>
    <t>Koperty na płyty CD A25</t>
  </si>
  <si>
    <t xml:space="preserve">Segregator szeroki A4-oklejony </t>
  </si>
  <si>
    <t>Segregator wąski A4- oklejony</t>
  </si>
  <si>
    <t xml:space="preserve">Wkłady Zenit  </t>
  </si>
  <si>
    <t xml:space="preserve">niebieski </t>
  </si>
  <si>
    <t>Skoroszyt z kartonu 1/2 zaczep</t>
  </si>
  <si>
    <r>
      <t xml:space="preserve"> z kartonu połówkowy z zawieszką A4 wykonany z kartonu o grubości 400g/m</t>
    </r>
    <r>
      <rPr>
        <vertAlign val="superscript"/>
        <sz val="12"/>
        <color indexed="8"/>
        <rFont val="Calibri"/>
        <family val="2"/>
        <charset val="238"/>
      </rPr>
      <t>2</t>
    </r>
    <r>
      <rPr>
        <sz val="12"/>
        <color indexed="8"/>
        <rFont val="Calibri"/>
        <family val="2"/>
        <charset val="238"/>
      </rPr>
      <t xml:space="preserve">, kolor biały </t>
    </r>
  </si>
  <si>
    <t xml:space="preserve">Pióro żelowe(długopis) </t>
  </si>
  <si>
    <t>Szuflada biurowa transparentna</t>
  </si>
  <si>
    <t xml:space="preserve"> pojemnik na odpadki z ogranicznikiem formatu, antypoślizgowa plastikowa nakładka, ilość przedziurkowanych kartek - 40,DELI 0104</t>
  </si>
  <si>
    <t>plastikowe A/50</t>
  </si>
  <si>
    <t>Klipsy archiwizacyjne</t>
  </si>
  <si>
    <t>nie niszczy ścieranej powierzchni w ruchomej kartonowej osłonie, dwustronna, część biała do ścierania ołówka oraz foli opisów, część niebieska do ścierania atramentu z papieru, MAPED</t>
  </si>
  <si>
    <t>Kartki przylepne 76mm/125mm, nie pozostawiające śladów po odklejeniu, kolor żółty, bloczek 100 kartek</t>
  </si>
  <si>
    <t xml:space="preserve"> z okrągłą i ściętą końcówką, tusz ekologiczny, szybkoschnący, na bazie etanolu, twarda oprawa z aluminium, szerokość linii pisania 1-5mm,LEWIATAN</t>
  </si>
  <si>
    <t xml:space="preserve"> metalowy z plastikowym uchwytem, LEWIATAN</t>
  </si>
  <si>
    <r>
      <t xml:space="preserve"> na gumkę wykonana z barwionego, mocnego i lakierowanego kartonu- zamykana na gumkę pionowo, 3 zakładki chroniące dokumenty przed wypadaniem, na dokumenty A4, różne kolory, gramatura 400g/m</t>
    </r>
    <r>
      <rPr>
        <vertAlign val="superscript"/>
        <sz val="12"/>
        <color indexed="8"/>
        <rFont val="Calibri"/>
        <family val="2"/>
        <charset val="238"/>
      </rPr>
      <t>2</t>
    </r>
  </si>
  <si>
    <t>Teczka A4 wiązana</t>
  </si>
  <si>
    <t xml:space="preserve">Teczk A4  na gumkę </t>
  </si>
  <si>
    <r>
      <t xml:space="preserve"> wiązana, tekturowa wykonana z białego mocnego lakierowanego kartonu, gramatura 400g/m</t>
    </r>
    <r>
      <rPr>
        <vertAlign val="superscript"/>
        <sz val="12"/>
        <color indexed="8"/>
        <rFont val="Calibri"/>
        <family val="2"/>
        <charset val="238"/>
      </rPr>
      <t>2</t>
    </r>
  </si>
  <si>
    <t xml:space="preserve"> przezroczysta do wszechstronnego zastosowania w biurze, wytrzymała i silnie klejąca wym. 24mmx66m</t>
  </si>
  <si>
    <t>TYP:344-3, drukim offserowe (Michalczyk)</t>
  </si>
  <si>
    <t>300</t>
  </si>
  <si>
    <t xml:space="preserve">Kartki przylepne 40mm/50mm, </t>
  </si>
  <si>
    <t xml:space="preserve">Kartki przylepne 75mm/75mm, </t>
  </si>
  <si>
    <t>Kartki przylepne  76mm/125mm</t>
  </si>
  <si>
    <t xml:space="preserve">Pojemnik archiwizacyjny </t>
  </si>
  <si>
    <t xml:space="preserve">Skoroszyt plastikowy </t>
  </si>
  <si>
    <t>Wkłady do długopisów</t>
  </si>
  <si>
    <t>miękka okładka</t>
  </si>
  <si>
    <t>jeden dzień na jednej stronie, Asystent T-237</t>
  </si>
  <si>
    <t>Roczna karta ewidencji obecności w pracy (czasu pracy)</t>
  </si>
  <si>
    <t>TYP;346-3, format A5 z kartonu;bloczek 50 szt.</t>
  </si>
  <si>
    <t>poz.1-33</t>
  </si>
  <si>
    <t>50</t>
  </si>
  <si>
    <t>Opis</t>
  </si>
  <si>
    <t>poz.1-78</t>
  </si>
  <si>
    <t>poz.1-29</t>
  </si>
  <si>
    <t xml:space="preserve">Notes klejony kostka </t>
  </si>
  <si>
    <t>kolor wymiar 83mmx83mm, kolorowy, bloczek 100 kartek</t>
  </si>
  <si>
    <t>Linijka plastikowa</t>
  </si>
  <si>
    <t>wykonana z najwyższej jakości polistyrenu, precyzyjna podziałka milimetrowa, zaokrąglone rogi dł. 30cm</t>
  </si>
  <si>
    <t xml:space="preserve">Linijka plastikowa </t>
  </si>
  <si>
    <t xml:space="preserve"> wykonana z najwyższej jakości polistyrenu, precyzyjna podziałka milimetrowa, zaokrąglone rogi dł. 20cm</t>
  </si>
  <si>
    <t xml:space="preserve">......................................, dnia ..................2019 r.    </t>
  </si>
  <si>
    <t xml:space="preserve"> zawiera 30 ponumerowanych stron, samokopiujący, ma zastosowanie również, montażowych i specjalnych</t>
  </si>
  <si>
    <t>Wkład</t>
  </si>
  <si>
    <t>HAPIS</t>
  </si>
  <si>
    <t>1,6</t>
  </si>
  <si>
    <t>ANRA</t>
  </si>
  <si>
    <t>oryginał</t>
  </si>
  <si>
    <t>wykonana z najwyższej jakości polistyrenu, precyzyjna podziałka milimetrowa, zaokrąglone rogi dł. 20cm</t>
  </si>
  <si>
    <t xml:space="preserve"> wykonana z najwyższej jakości polistyrenu, precyzyjna podziałka milimetrowa, zaokrąglone rogi dł. 30cm</t>
  </si>
  <si>
    <t>kostka kolor wymiar 83mmx83mm, kolorowy, bloczek 100 kartek</t>
  </si>
  <si>
    <t>PAXER</t>
  </si>
  <si>
    <t>8600/1/2018</t>
  </si>
  <si>
    <t>9089/1/2018</t>
  </si>
  <si>
    <t>9197/1/2018</t>
  </si>
  <si>
    <t>9643/1/2018</t>
  </si>
  <si>
    <t xml:space="preserve"> ZESTAW ARTYKUŁÓW BIUROWYCH 2018r.</t>
  </si>
  <si>
    <r>
      <t xml:space="preserve"> na gumkę wykonana z barwionego, mocnego i lakierowanego kartonu- zamykana na gumkę pionowo, 3 zakładki chroniące dokumenty przed wypadaniem, na dokumenty A4,  kolor biały, gramatura 400g/m</t>
    </r>
    <r>
      <rPr>
        <vertAlign val="superscript"/>
        <sz val="12"/>
        <color indexed="8"/>
        <rFont val="Calibri"/>
        <family val="2"/>
        <charset val="238"/>
      </rPr>
      <t>2</t>
    </r>
  </si>
  <si>
    <t>Wkład Pilot-REXGRIP niebieski lub rónoważny</t>
  </si>
  <si>
    <t>Wkład UNI SXR-71 niebieski lub równoważny</t>
  </si>
  <si>
    <t xml:space="preserve">długopis automatyczny z cienką końcówką pisząca, posiady wygodny gumowy uchwyt,  piszeponad 2000m, wymienny wkłady LE 047, trwała metalowa nakrętka, kolor niebieski, LINC MR.Click lub równoważny </t>
  </si>
  <si>
    <t xml:space="preserve">Długopis </t>
  </si>
  <si>
    <t>wymienny wkład olejowy do długopisu z mechanizmem chowania wkładu, grubość linii pisania 3mm kolor niebieski typu Pilot dobrej jakości lub równoważny</t>
  </si>
  <si>
    <t>wymienny wkład olejowy, przezroczysta obudowa, gumowy uchwyt w kolorze tuszu, mechanizm chowania wkładu, grubość linii pisania 3mm kolor niebieski typu Pilot dobrej jakości lub równoważny</t>
  </si>
  <si>
    <t xml:space="preserve"> wkładu do dugopisu z cienką końcówką pisząca, posiady wygodny gumowy uchwyt,  piszeponad 2000m, wymienny wkłady LE 047, trwała metalowa nakrętka, kolor niebieski, LINC MR.Click lub równoważny </t>
  </si>
  <si>
    <t>Klej w sztyfcie bezbarwny, bezwonny, nietoksyczny, zmywalny do klejenia papieru, tektury, zdjęć i materiału 21g</t>
  </si>
  <si>
    <t>Klej w sztyfcie</t>
  </si>
  <si>
    <t>Przekładki kartonowe</t>
  </si>
  <si>
    <t>80g/m2 A 4 a500 białość CIE 146</t>
  </si>
  <si>
    <t>80g/m2 A 3 a500 białość CIE 146</t>
  </si>
  <si>
    <r>
      <t>Papier ksero</t>
    </r>
    <r>
      <rPr>
        <sz val="12"/>
        <color indexed="8"/>
        <rFont val="Calibri"/>
        <family val="2"/>
        <charset val="238"/>
      </rPr>
      <t xml:space="preserve"> A 3 </t>
    </r>
  </si>
  <si>
    <r>
      <t xml:space="preserve">Papier ksero </t>
    </r>
    <r>
      <rPr>
        <sz val="12"/>
        <color indexed="8"/>
        <rFont val="Calibri"/>
        <family val="2"/>
        <charset val="238"/>
      </rPr>
      <t xml:space="preserve"> A 4 </t>
    </r>
  </si>
  <si>
    <t>B4 brązowa A250</t>
  </si>
  <si>
    <t>Koperta biała  C6</t>
  </si>
  <si>
    <t>Koperta półaktowa biała  C5</t>
  </si>
  <si>
    <t>półaktowa, biała,  samoprzylepna, C5</t>
  </si>
  <si>
    <t>biała, samoprzylepna, C6</t>
  </si>
  <si>
    <t>aktowa, samoprzylepna, biała, C4</t>
  </si>
  <si>
    <t>Koperta aktowa biała C4</t>
  </si>
  <si>
    <t xml:space="preserve">…………..., dnia ………….. r.    </t>
  </si>
  <si>
    <t xml:space="preserve">                                 załącznik  nr2 do zapytania cenowego </t>
  </si>
  <si>
    <t>………………………………………………………………………………………..</t>
  </si>
  <si>
    <t>poz.1-20</t>
  </si>
  <si>
    <t>Dostawa artykułów   biurowych oraz eksploatacyjnych do siedziby Rejonu Dróg Wojewódzkich w Kętrzynie, ul. Bałtycka 20</t>
  </si>
  <si>
    <t xml:space="preserve">do postępowania nr RDW.K/3221/18/DA/20/2020 pn:  </t>
  </si>
  <si>
    <t xml:space="preserve">Korektor </t>
  </si>
  <si>
    <t>Korektor w piórze szybkoschnący, idealnie kryjący, metalowa końcówka</t>
  </si>
  <si>
    <t>poz.1-79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</si>
</sst>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28">
    <font>
      <sz val="11"/>
      <color theme="1"/>
      <name val="Calibri"/>
      <family val="2"/>
      <charset val="238"/>
      <scheme val="minor"/>
    </font>
    <font>
      <sz val="12"/>
      <color theme="1"/>
      <name val="Czcionka tekstu podstawowego"/>
      <family val="2"/>
      <charset val="238"/>
    </font>
    <font>
      <sz val="12"/>
      <color theme="1"/>
      <name val="Calibri"/>
      <family val="2"/>
      <charset val="238"/>
    </font>
    <font>
      <vertAlign val="superscript"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10"/>
      <color theme="1"/>
      <name val="Times New Roman"/>
      <family val="1"/>
      <charset val="238"/>
    </font>
    <font>
      <sz val="12"/>
      <color theme="1"/>
      <name val="Palatino Linotype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Palatino Linotype"/>
      <family val="1"/>
      <charset val="238"/>
    </font>
    <font>
      <i/>
      <sz val="8"/>
      <color rgb="FF000000"/>
      <name val="Palatino Linotype"/>
      <family val="1"/>
      <charset val="238"/>
    </font>
    <font>
      <b/>
      <sz val="12"/>
      <color theme="1"/>
      <name val="Czcionka tekstu podstawowego"/>
      <charset val="238"/>
    </font>
    <font>
      <b/>
      <sz val="12"/>
      <color theme="1"/>
      <name val="Czcionka tekstu podstawowego"/>
      <family val="2"/>
      <charset val="238"/>
    </font>
    <font>
      <b/>
      <sz val="12"/>
      <color theme="1"/>
      <name val="Calibri"/>
      <family val="2"/>
      <charset val="238"/>
    </font>
    <font>
      <sz val="12"/>
      <name val="Calibri"/>
      <family val="2"/>
      <charset val="238"/>
    </font>
    <font>
      <sz val="12"/>
      <name val="Czcionka tekstu podstawowego"/>
      <family val="2"/>
      <charset val="238"/>
    </font>
    <font>
      <sz val="16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theme="0"/>
      <name val="Czcionka tekstu podstawowego"/>
      <family val="2"/>
      <charset val="238"/>
    </font>
    <font>
      <sz val="12"/>
      <color rgb="FFFF0000"/>
      <name val="Calibri"/>
      <family val="2"/>
      <charset val="238"/>
    </font>
    <font>
      <sz val="11"/>
      <color rgb="FF9C0006"/>
      <name val="Czcionka tekstu podstawowego"/>
      <family val="2"/>
      <charset val="238"/>
    </font>
    <font>
      <u/>
      <sz val="11"/>
      <color theme="10"/>
      <name val="Calibri"/>
      <family val="2"/>
      <charset val="238"/>
    </font>
    <font>
      <sz val="11"/>
      <name val="Czcionka tekstu podstawowego"/>
      <family val="2"/>
      <charset val="238"/>
    </font>
    <font>
      <sz val="11"/>
      <name val="Calibri"/>
      <family val="2"/>
      <charset val="238"/>
      <scheme val="minor"/>
    </font>
    <font>
      <strike/>
      <sz val="12"/>
      <color theme="1"/>
      <name val="Calibri"/>
      <family val="2"/>
      <charset val="238"/>
    </font>
    <font>
      <sz val="11"/>
      <color rgb="FF000000"/>
      <name val="Arial"/>
      <family val="2"/>
      <charset val="238"/>
    </font>
    <font>
      <sz val="12"/>
      <name val="Calibri"/>
      <family val="2"/>
      <charset val="238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9" fillId="7" borderId="7" applyNumberFormat="0" applyAlignment="0" applyProtection="0"/>
    <xf numFmtId="0" fontId="21" fillId="8" borderId="0" applyNumberFormat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44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/>
    <xf numFmtId="0" fontId="7" fillId="0" borderId="0" xfId="0" applyFont="1" applyAlignment="1"/>
    <xf numFmtId="0" fontId="10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/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0" fontId="14" fillId="0" borderId="2" xfId="0" applyFont="1" applyBorder="1" applyAlignment="1">
      <alignment horizontal="center" vertical="center" wrapText="1"/>
    </xf>
    <xf numFmtId="4" fontId="14" fillId="0" borderId="2" xfId="0" applyNumberFormat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6" fillId="0" borderId="0" xfId="0" applyFont="1"/>
    <xf numFmtId="0" fontId="0" fillId="0" borderId="4" xfId="0" applyBorder="1"/>
    <xf numFmtId="0" fontId="1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49" fontId="0" fillId="0" borderId="0" xfId="0" applyNumberFormat="1"/>
    <xf numFmtId="0" fontId="14" fillId="4" borderId="2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right"/>
    </xf>
    <xf numFmtId="4" fontId="2" fillId="5" borderId="0" xfId="0" applyNumberFormat="1" applyFont="1" applyFill="1" applyAlignment="1">
      <alignment vertical="top"/>
    </xf>
    <xf numFmtId="0" fontId="18" fillId="0" borderId="0" xfId="0" applyFont="1"/>
    <xf numFmtId="0" fontId="1" fillId="4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15" fillId="6" borderId="2" xfId="0" applyFont="1" applyFill="1" applyBorder="1" applyAlignment="1">
      <alignment horizontal="center" vertical="center" wrapText="1"/>
    </xf>
    <xf numFmtId="4" fontId="0" fillId="0" borderId="0" xfId="0" applyNumberFormat="1"/>
    <xf numFmtId="164" fontId="0" fillId="0" borderId="0" xfId="0" applyNumberFormat="1"/>
    <xf numFmtId="0" fontId="21" fillId="8" borderId="0" xfId="2"/>
    <xf numFmtId="0" fontId="0" fillId="2" borderId="0" xfId="0" applyFill="1"/>
    <xf numFmtId="14" fontId="0" fillId="0" borderId="4" xfId="0" applyNumberFormat="1" applyBorder="1"/>
    <xf numFmtId="2" fontId="0" fillId="0" borderId="0" xfId="0" applyNumberFormat="1"/>
    <xf numFmtId="0" fontId="1" fillId="3" borderId="8" xfId="0" applyFont="1" applyFill="1" applyBorder="1" applyAlignment="1">
      <alignment horizontal="center" vertical="center"/>
    </xf>
    <xf numFmtId="2" fontId="0" fillId="0" borderId="4" xfId="0" applyNumberFormat="1" applyBorder="1"/>
    <xf numFmtId="4" fontId="14" fillId="2" borderId="2" xfId="0" applyNumberFormat="1" applyFont="1" applyFill="1" applyBorder="1" applyAlignment="1">
      <alignment horizontal="center" vertical="center" wrapText="1"/>
    </xf>
    <xf numFmtId="4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0" fillId="10" borderId="0" xfId="0" applyFill="1"/>
    <xf numFmtId="0" fontId="15" fillId="10" borderId="2" xfId="0" applyFont="1" applyFill="1" applyBorder="1" applyAlignment="1">
      <alignment horizontal="center" vertical="center" wrapText="1"/>
    </xf>
    <xf numFmtId="0" fontId="15" fillId="11" borderId="2" xfId="0" applyFont="1" applyFill="1" applyBorder="1" applyAlignment="1">
      <alignment horizontal="center" vertical="center" wrapText="1"/>
    </xf>
    <xf numFmtId="0" fontId="21" fillId="2" borderId="0" xfId="2" applyFill="1"/>
    <xf numFmtId="0" fontId="20" fillId="2" borderId="2" xfId="0" applyFont="1" applyFill="1" applyBorder="1" applyAlignment="1">
      <alignment horizontal="center" vertical="center" wrapText="1"/>
    </xf>
    <xf numFmtId="0" fontId="15" fillId="9" borderId="2" xfId="0" applyFont="1" applyFill="1" applyBorder="1" applyAlignment="1">
      <alignment horizontal="center" vertical="center" wrapText="1"/>
    </xf>
    <xf numFmtId="0" fontId="15" fillId="12" borderId="2" xfId="0" applyFont="1" applyFill="1" applyBorder="1" applyAlignment="1">
      <alignment horizontal="center" vertical="center" wrapText="1"/>
    </xf>
    <xf numFmtId="0" fontId="22" fillId="2" borderId="0" xfId="3" applyFill="1" applyAlignment="1" applyProtection="1"/>
    <xf numFmtId="4" fontId="0" fillId="0" borderId="4" xfId="0" applyNumberFormat="1" applyBorder="1"/>
    <xf numFmtId="2" fontId="0" fillId="2" borderId="4" xfId="0" applyNumberFormat="1" applyFill="1" applyBorder="1"/>
    <xf numFmtId="0" fontId="0" fillId="4" borderId="0" xfId="0" applyFill="1"/>
    <xf numFmtId="2" fontId="0" fillId="4" borderId="0" xfId="0" applyNumberFormat="1" applyFill="1"/>
    <xf numFmtId="0" fontId="23" fillId="2" borderId="0" xfId="2" applyFont="1" applyFill="1"/>
    <xf numFmtId="0" fontId="15" fillId="14" borderId="2" xfId="0" applyFont="1" applyFill="1" applyBorder="1" applyAlignment="1">
      <alignment horizontal="center" vertical="center" wrapText="1"/>
    </xf>
    <xf numFmtId="0" fontId="15" fillId="15" borderId="2" xfId="0" applyFont="1" applyFill="1" applyBorder="1" applyAlignment="1">
      <alignment horizontal="center" vertical="center" wrapText="1"/>
    </xf>
    <xf numFmtId="0" fontId="0" fillId="15" borderId="0" xfId="0" applyFill="1"/>
    <xf numFmtId="0" fontId="15" fillId="13" borderId="2" xfId="0" applyFont="1" applyFill="1" applyBorder="1" applyAlignment="1">
      <alignment horizontal="center" vertical="center" wrapText="1"/>
    </xf>
    <xf numFmtId="0" fontId="24" fillId="13" borderId="0" xfId="0" applyFont="1" applyFill="1"/>
    <xf numFmtId="4" fontId="0" fillId="2" borderId="0" xfId="0" applyNumberFormat="1" applyFill="1"/>
    <xf numFmtId="0" fontId="7" fillId="0" borderId="0" xfId="0" applyFont="1" applyAlignment="1">
      <alignment horizontal="center"/>
    </xf>
    <xf numFmtId="16" fontId="0" fillId="0" borderId="0" xfId="0" applyNumberFormat="1"/>
    <xf numFmtId="0" fontId="0" fillId="16" borderId="0" xfId="0" applyFill="1"/>
    <xf numFmtId="0" fontId="12" fillId="16" borderId="2" xfId="0" applyFont="1" applyFill="1" applyBorder="1" applyAlignment="1">
      <alignment horizontal="center" vertical="center"/>
    </xf>
    <xf numFmtId="0" fontId="13" fillId="16" borderId="2" xfId="0" applyFont="1" applyFill="1" applyBorder="1" applyAlignment="1">
      <alignment horizontal="center" vertical="center"/>
    </xf>
    <xf numFmtId="0" fontId="14" fillId="16" borderId="2" xfId="0" applyFont="1" applyFill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2" fontId="1" fillId="4" borderId="2" xfId="0" applyNumberFormat="1" applyFont="1" applyFill="1" applyBorder="1" applyAlignment="1">
      <alignment horizontal="center" vertical="center"/>
    </xf>
    <xf numFmtId="0" fontId="12" fillId="17" borderId="2" xfId="0" applyFont="1" applyFill="1" applyBorder="1" applyAlignment="1">
      <alignment horizontal="center" vertical="center"/>
    </xf>
    <xf numFmtId="0" fontId="12" fillId="17" borderId="2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24" fillId="2" borderId="0" xfId="0" applyFont="1" applyFill="1"/>
    <xf numFmtId="164" fontId="0" fillId="2" borderId="0" xfId="0" applyNumberFormat="1" applyFill="1"/>
    <xf numFmtId="0" fontId="2" fillId="2" borderId="0" xfId="0" applyFont="1" applyFill="1" applyAlignment="1">
      <alignment horizontal="left"/>
    </xf>
    <xf numFmtId="0" fontId="13" fillId="17" borderId="2" xfId="0" applyFont="1" applyFill="1" applyBorder="1" applyAlignment="1">
      <alignment horizontal="center" vertical="center"/>
    </xf>
    <xf numFmtId="0" fontId="14" fillId="17" borderId="2" xfId="0" applyFont="1" applyFill="1" applyBorder="1" applyAlignment="1">
      <alignment horizontal="center" vertical="center" wrapText="1"/>
    </xf>
    <xf numFmtId="4" fontId="1" fillId="2" borderId="2" xfId="0" applyNumberFormat="1" applyFont="1" applyFill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16" fillId="2" borderId="2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4" fontId="14" fillId="17" borderId="2" xfId="0" applyNumberFormat="1" applyFont="1" applyFill="1" applyBorder="1" applyAlignment="1">
      <alignment horizontal="center" vertical="center" wrapText="1"/>
    </xf>
    <xf numFmtId="4" fontId="12" fillId="17" borderId="2" xfId="0" applyNumberFormat="1" applyFont="1" applyFill="1" applyBorder="1" applyAlignment="1">
      <alignment horizontal="center" vertical="center"/>
    </xf>
    <xf numFmtId="4" fontId="15" fillId="2" borderId="2" xfId="0" applyNumberFormat="1" applyFont="1" applyFill="1" applyBorder="1" applyAlignment="1">
      <alignment horizontal="center" vertical="center" wrapText="1"/>
    </xf>
    <xf numFmtId="4" fontId="14" fillId="2" borderId="0" xfId="0" applyNumberFormat="1" applyFont="1" applyFill="1" applyAlignment="1">
      <alignment vertical="top"/>
    </xf>
    <xf numFmtId="4" fontId="14" fillId="2" borderId="0" xfId="0" applyNumberFormat="1" applyFont="1" applyFill="1" applyAlignment="1">
      <alignment horizontal="right"/>
    </xf>
    <xf numFmtId="0" fontId="2" fillId="17" borderId="2" xfId="0" applyFont="1" applyFill="1" applyBorder="1" applyAlignment="1">
      <alignment horizontal="center" vertical="center" wrapText="1"/>
    </xf>
    <xf numFmtId="4" fontId="1" fillId="17" borderId="2" xfId="0" applyNumberFormat="1" applyFont="1" applyFill="1" applyBorder="1" applyAlignment="1">
      <alignment horizontal="center" vertical="center"/>
    </xf>
    <xf numFmtId="0" fontId="0" fillId="2" borderId="0" xfId="0" applyFill="1" applyBorder="1"/>
    <xf numFmtId="0" fontId="19" fillId="2" borderId="0" xfId="1" applyFill="1" applyBorder="1"/>
    <xf numFmtId="4" fontId="19" fillId="2" borderId="0" xfId="1" applyNumberFormat="1" applyFill="1" applyBorder="1"/>
    <xf numFmtId="4" fontId="0" fillId="2" borderId="0" xfId="0" applyNumberFormat="1" applyFill="1" applyBorder="1"/>
    <xf numFmtId="49" fontId="0" fillId="2" borderId="0" xfId="0" applyNumberFormat="1" applyFill="1" applyBorder="1"/>
    <xf numFmtId="0" fontId="18" fillId="2" borderId="0" xfId="0" applyFont="1" applyFill="1" applyBorder="1"/>
    <xf numFmtId="0" fontId="24" fillId="2" borderId="0" xfId="0" applyFont="1" applyFill="1" applyBorder="1"/>
    <xf numFmtId="0" fontId="7" fillId="0" borderId="0" xfId="0" applyFont="1" applyAlignment="1">
      <alignment horizontal="center"/>
    </xf>
    <xf numFmtId="49" fontId="0" fillId="2" borderId="0" xfId="0" applyNumberFormat="1" applyFill="1"/>
    <xf numFmtId="2" fontId="1" fillId="0" borderId="1" xfId="0" applyNumberFormat="1" applyFont="1" applyBorder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 wrapText="1"/>
    </xf>
    <xf numFmtId="4" fontId="18" fillId="2" borderId="0" xfId="0" applyNumberFormat="1" applyFont="1" applyFill="1" applyBorder="1"/>
    <xf numFmtId="0" fontId="2" fillId="4" borderId="2" xfId="0" applyFont="1" applyFill="1" applyBorder="1" applyAlignment="1">
      <alignment horizontal="center" vertical="center" wrapText="1"/>
    </xf>
    <xf numFmtId="4" fontId="2" fillId="4" borderId="2" xfId="0" applyNumberFormat="1" applyFont="1" applyFill="1" applyBorder="1" applyAlignment="1">
      <alignment horizontal="center" vertical="center" wrapText="1"/>
    </xf>
    <xf numFmtId="0" fontId="0" fillId="2" borderId="4" xfId="0" applyFill="1" applyBorder="1"/>
    <xf numFmtId="4" fontId="0" fillId="2" borderId="4" xfId="0" applyNumberFormat="1" applyFill="1" applyBorder="1"/>
    <xf numFmtId="164" fontId="0" fillId="0" borderId="4" xfId="0" applyNumberFormat="1" applyBorder="1"/>
    <xf numFmtId="4" fontId="2" fillId="0" borderId="4" xfId="0" applyNumberFormat="1" applyFont="1" applyBorder="1" applyAlignment="1">
      <alignment horizontal="right"/>
    </xf>
    <xf numFmtId="4" fontId="15" fillId="4" borderId="2" xfId="0" applyNumberFormat="1" applyFont="1" applyFill="1" applyBorder="1" applyAlignment="1">
      <alignment horizontal="center" vertical="center" wrapText="1"/>
    </xf>
    <xf numFmtId="4" fontId="18" fillId="2" borderId="4" xfId="0" applyNumberFormat="1" applyFont="1" applyFill="1" applyBorder="1"/>
    <xf numFmtId="49" fontId="18" fillId="2" borderId="0" xfId="0" applyNumberFormat="1" applyFont="1" applyFill="1" applyBorder="1"/>
    <xf numFmtId="164" fontId="18" fillId="0" borderId="0" xfId="0" applyNumberFormat="1" applyFont="1"/>
    <xf numFmtId="0" fontId="7" fillId="0" borderId="0" xfId="0" applyFont="1" applyAlignment="1">
      <alignment horizontal="center"/>
    </xf>
    <xf numFmtId="4" fontId="24" fillId="0" borderId="4" xfId="0" applyNumberFormat="1" applyFont="1" applyBorder="1"/>
    <xf numFmtId="4" fontId="24" fillId="2" borderId="4" xfId="0" applyNumberFormat="1" applyFont="1" applyFill="1" applyBorder="1"/>
    <xf numFmtId="4" fontId="0" fillId="2" borderId="9" xfId="0" applyNumberFormat="1" applyFill="1" applyBorder="1"/>
    <xf numFmtId="4" fontId="0" fillId="4" borderId="4" xfId="0" applyNumberFormat="1" applyFill="1" applyBorder="1"/>
    <xf numFmtId="4" fontId="18" fillId="0" borderId="4" xfId="0" applyNumberFormat="1" applyFont="1" applyBorder="1"/>
    <xf numFmtId="4" fontId="20" fillId="0" borderId="4" xfId="0" applyNumberFormat="1" applyFont="1" applyBorder="1" applyAlignment="1">
      <alignment horizontal="right"/>
    </xf>
    <xf numFmtId="2" fontId="0" fillId="2" borderId="0" xfId="0" applyNumberFormat="1" applyFill="1" applyBorder="1"/>
    <xf numFmtId="2" fontId="18" fillId="0" borderId="0" xfId="0" applyNumberFormat="1" applyFont="1"/>
    <xf numFmtId="2" fontId="0" fillId="2" borderId="0" xfId="0" applyNumberFormat="1" applyFill="1"/>
    <xf numFmtId="4" fontId="0" fillId="4" borderId="9" xfId="0" applyNumberFormat="1" applyFill="1" applyBorder="1"/>
    <xf numFmtId="165" fontId="0" fillId="0" borderId="4" xfId="0" applyNumberFormat="1" applyBorder="1"/>
    <xf numFmtId="0" fontId="7" fillId="0" borderId="0" xfId="0" applyFont="1" applyAlignment="1">
      <alignment horizontal="center"/>
    </xf>
    <xf numFmtId="0" fontId="26" fillId="0" borderId="0" xfId="0" applyFont="1"/>
    <xf numFmtId="0" fontId="1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4" fillId="0" borderId="1" xfId="0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14" fillId="0" borderId="3" xfId="0" applyFont="1" applyBorder="1" applyAlignment="1">
      <alignment horizontal="right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27" fillId="0" borderId="0" xfId="0" applyFont="1" applyAlignment="1">
      <alignment horizontal="center"/>
    </xf>
    <xf numFmtId="0" fontId="14" fillId="2" borderId="1" xfId="0" applyFont="1" applyFill="1" applyBorder="1" applyAlignment="1">
      <alignment horizontal="right" vertical="center" wrapText="1"/>
    </xf>
    <xf numFmtId="0" fontId="14" fillId="2" borderId="6" xfId="0" applyFont="1" applyFill="1" applyBorder="1" applyAlignment="1">
      <alignment horizontal="right" vertical="center" wrapText="1"/>
    </xf>
    <xf numFmtId="0" fontId="14" fillId="2" borderId="3" xfId="0" applyFont="1" applyFill="1" applyBorder="1" applyAlignment="1">
      <alignment horizontal="right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top"/>
    </xf>
  </cellXfs>
  <cellStyles count="4">
    <cellStyle name="Hiperłącze" xfId="3" builtinId="8"/>
    <cellStyle name="Komórka zaznaczona" xfId="1" builtinId="23"/>
    <cellStyle name="Normalny" xfId="0" builtinId="0"/>
    <cellStyle name="Zły" xfId="2" builtinId="27"/>
  </cellStyles>
  <dxfs count="0"/>
  <tableStyles count="0" defaultTableStyle="TableStyleMedium2" defaultPivotStyle="PivotStyleLight16"/>
  <colors>
    <mruColors>
      <color rgb="FFFFCC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OD@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zoomScaleNormal="100" workbookViewId="0">
      <selection activeCell="L15" sqref="L15"/>
    </sheetView>
  </sheetViews>
  <sheetFormatPr defaultRowHeight="15"/>
  <cols>
    <col min="1" max="1" width="6.5703125" customWidth="1"/>
    <col min="2" max="2" width="13.42578125" customWidth="1"/>
    <col min="3" max="3" width="33.140625" customWidth="1"/>
    <col min="4" max="4" width="12.7109375" customWidth="1"/>
    <col min="5" max="5" width="16.28515625" customWidth="1"/>
    <col min="6" max="6" width="18.85546875" customWidth="1"/>
  </cols>
  <sheetData>
    <row r="2" spans="1:6" ht="20.25">
      <c r="A2" s="125" t="s">
        <v>81</v>
      </c>
      <c r="B2" s="125"/>
      <c r="C2" s="125"/>
      <c r="D2" s="125"/>
      <c r="E2" s="125"/>
      <c r="F2" s="125"/>
    </row>
    <row r="3" spans="1:6" ht="15.75" thickBot="1"/>
    <row r="4" spans="1:6" ht="42" customHeight="1">
      <c r="A4" s="20" t="s">
        <v>79</v>
      </c>
      <c r="B4" s="20" t="s">
        <v>78</v>
      </c>
      <c r="C4" s="20" t="s">
        <v>1</v>
      </c>
      <c r="D4" s="20" t="s">
        <v>17</v>
      </c>
      <c r="E4" s="20" t="s">
        <v>23</v>
      </c>
      <c r="F4" s="21" t="s">
        <v>80</v>
      </c>
    </row>
    <row r="5" spans="1:6" ht="24.95" customHeight="1">
      <c r="A5" s="19"/>
      <c r="B5" s="19"/>
      <c r="C5" s="19"/>
      <c r="D5" s="19"/>
      <c r="E5" s="19"/>
      <c r="F5" s="19"/>
    </row>
    <row r="6" spans="1:6" ht="24.95" customHeight="1">
      <c r="A6" s="19"/>
      <c r="B6" s="19"/>
      <c r="C6" s="19"/>
      <c r="D6" s="19"/>
      <c r="E6" s="19"/>
      <c r="F6" s="19"/>
    </row>
    <row r="7" spans="1:6" ht="24.95" customHeight="1">
      <c r="A7" s="19"/>
      <c r="B7" s="19"/>
      <c r="C7" s="19"/>
      <c r="D7" s="19"/>
      <c r="E7" s="19"/>
      <c r="F7" s="19"/>
    </row>
    <row r="8" spans="1:6" ht="24.95" customHeight="1">
      <c r="A8" s="19"/>
      <c r="B8" s="19"/>
      <c r="C8" s="19"/>
      <c r="D8" s="19"/>
      <c r="E8" s="19"/>
      <c r="F8" s="19"/>
    </row>
    <row r="9" spans="1:6" ht="24.95" customHeight="1">
      <c r="A9" s="19"/>
      <c r="B9" s="19"/>
      <c r="C9" s="19"/>
      <c r="D9" s="19"/>
      <c r="E9" s="19"/>
      <c r="F9" s="19"/>
    </row>
    <row r="10" spans="1:6" ht="24.95" customHeight="1">
      <c r="A10" s="19"/>
      <c r="B10" s="19"/>
      <c r="C10" s="19"/>
      <c r="D10" s="19"/>
      <c r="E10" s="19"/>
      <c r="F10" s="19"/>
    </row>
    <row r="11" spans="1:6" ht="24.95" customHeight="1">
      <c r="A11" s="19"/>
      <c r="B11" s="19"/>
      <c r="C11" s="19"/>
      <c r="D11" s="19"/>
      <c r="E11" s="19"/>
      <c r="F11" s="19"/>
    </row>
    <row r="12" spans="1:6" ht="24.95" customHeight="1">
      <c r="A12" s="19"/>
      <c r="B12" s="19"/>
      <c r="C12" s="19"/>
      <c r="D12" s="19"/>
      <c r="E12" s="19"/>
      <c r="F12" s="19"/>
    </row>
    <row r="13" spans="1:6" ht="24.95" customHeight="1">
      <c r="A13" s="19"/>
      <c r="B13" s="19"/>
      <c r="C13" s="19"/>
      <c r="D13" s="19"/>
      <c r="E13" s="19"/>
      <c r="F13" s="19"/>
    </row>
    <row r="14" spans="1:6" ht="24.95" customHeight="1">
      <c r="A14" s="19"/>
      <c r="B14" s="19"/>
      <c r="C14" s="19"/>
      <c r="D14" s="19"/>
      <c r="E14" s="19"/>
      <c r="F14" s="19"/>
    </row>
    <row r="15" spans="1:6" ht="24.95" customHeight="1">
      <c r="A15" s="19"/>
      <c r="B15" s="19"/>
      <c r="C15" s="19"/>
      <c r="D15" s="19"/>
      <c r="E15" s="19"/>
      <c r="F15" s="19"/>
    </row>
    <row r="16" spans="1:6" ht="24.95" customHeight="1">
      <c r="A16" s="19"/>
      <c r="B16" s="19"/>
      <c r="C16" s="19"/>
      <c r="D16" s="19"/>
      <c r="E16" s="19"/>
      <c r="F16" s="19"/>
    </row>
    <row r="17" spans="1:6" ht="24.95" customHeight="1">
      <c r="A17" s="19"/>
      <c r="B17" s="19"/>
      <c r="C17" s="19"/>
      <c r="D17" s="19"/>
      <c r="E17" s="19"/>
      <c r="F17" s="19"/>
    </row>
    <row r="18" spans="1:6" ht="24.95" customHeight="1">
      <c r="A18" s="19"/>
      <c r="B18" s="19"/>
      <c r="C18" s="19"/>
      <c r="D18" s="19"/>
      <c r="E18" s="19"/>
      <c r="F18" s="19"/>
    </row>
    <row r="19" spans="1:6" ht="24.95" customHeight="1">
      <c r="A19" s="19"/>
      <c r="B19" s="19"/>
      <c r="C19" s="19"/>
      <c r="D19" s="19"/>
      <c r="E19" s="19"/>
      <c r="F19" s="19"/>
    </row>
    <row r="20" spans="1:6" ht="24.95" customHeight="1">
      <c r="A20" s="19"/>
      <c r="B20" s="19"/>
      <c r="C20" s="19"/>
      <c r="D20" s="19"/>
      <c r="E20" s="19"/>
      <c r="F20" s="19"/>
    </row>
    <row r="21" spans="1:6" ht="24.95" customHeight="1">
      <c r="A21" s="19"/>
      <c r="B21" s="19"/>
      <c r="C21" s="19"/>
      <c r="D21" s="19"/>
      <c r="E21" s="19"/>
      <c r="F21" s="19"/>
    </row>
    <row r="22" spans="1:6" ht="24.95" customHeight="1">
      <c r="A22" s="19"/>
      <c r="B22" s="19"/>
      <c r="C22" s="19"/>
      <c r="D22" s="19"/>
      <c r="E22" s="19"/>
      <c r="F22" s="19"/>
    </row>
    <row r="23" spans="1:6" ht="24.95" customHeight="1">
      <c r="A23" s="19"/>
      <c r="B23" s="19"/>
      <c r="C23" s="19"/>
      <c r="D23" s="19"/>
      <c r="E23" s="19"/>
      <c r="F23" s="19"/>
    </row>
    <row r="24" spans="1:6" ht="24.95" customHeight="1">
      <c r="A24" s="19"/>
      <c r="B24" s="19"/>
      <c r="C24" s="19"/>
      <c r="D24" s="19"/>
      <c r="E24" s="19"/>
      <c r="F24" s="19"/>
    </row>
    <row r="25" spans="1:6" ht="24.95" customHeight="1">
      <c r="A25" s="19"/>
      <c r="B25" s="19"/>
      <c r="C25" s="19"/>
      <c r="D25" s="19"/>
      <c r="E25" s="19"/>
      <c r="F25" s="19"/>
    </row>
    <row r="26" spans="1:6" ht="24.95" customHeight="1">
      <c r="A26" s="19"/>
      <c r="B26" s="19"/>
      <c r="C26" s="19"/>
      <c r="D26" s="19"/>
      <c r="E26" s="19"/>
      <c r="F26" s="19"/>
    </row>
    <row r="27" spans="1:6" ht="24.95" customHeight="1">
      <c r="A27" s="19"/>
      <c r="B27" s="19"/>
      <c r="C27" s="19"/>
      <c r="D27" s="19"/>
      <c r="E27" s="19"/>
      <c r="F27" s="19"/>
    </row>
    <row r="28" spans="1:6" ht="24.95" customHeight="1">
      <c r="A28" s="19"/>
      <c r="B28" s="19"/>
      <c r="C28" s="19"/>
      <c r="D28" s="19"/>
      <c r="E28" s="19"/>
      <c r="F28" s="19"/>
    </row>
    <row r="29" spans="1:6" ht="24.95" customHeight="1">
      <c r="A29" s="19"/>
      <c r="B29" s="19"/>
      <c r="C29" s="19"/>
      <c r="D29" s="19"/>
      <c r="E29" s="19"/>
      <c r="F29" s="19"/>
    </row>
    <row r="30" spans="1:6" ht="24.95" customHeight="1">
      <c r="A30" s="19"/>
      <c r="B30" s="19"/>
      <c r="C30" s="19"/>
      <c r="D30" s="19"/>
      <c r="E30" s="19"/>
      <c r="F30" s="19"/>
    </row>
    <row r="31" spans="1:6" ht="24.95" customHeight="1">
      <c r="A31" s="19"/>
      <c r="B31" s="19"/>
      <c r="C31" s="19"/>
      <c r="D31" s="19"/>
      <c r="E31" s="19"/>
      <c r="F31" s="19"/>
    </row>
    <row r="32" spans="1:6" ht="24.95" customHeight="1">
      <c r="A32" s="19"/>
      <c r="B32" s="19"/>
      <c r="C32" s="19"/>
      <c r="D32" s="19"/>
      <c r="E32" s="19"/>
      <c r="F32" s="19"/>
    </row>
    <row r="33" spans="1:6" ht="24.95" customHeight="1">
      <c r="A33" s="19"/>
      <c r="B33" s="19"/>
      <c r="C33" s="19"/>
      <c r="D33" s="19"/>
      <c r="E33" s="19"/>
      <c r="F33" s="19"/>
    </row>
    <row r="34" spans="1:6" ht="24.95" customHeight="1">
      <c r="A34" s="19"/>
      <c r="B34" s="19"/>
      <c r="C34" s="19"/>
      <c r="D34" s="19"/>
      <c r="E34" s="19"/>
      <c r="F34" s="19"/>
    </row>
    <row r="35" spans="1:6" ht="24.95" customHeight="1">
      <c r="A35" s="19"/>
      <c r="B35" s="19"/>
      <c r="C35" s="19"/>
      <c r="D35" s="19"/>
      <c r="E35" s="19"/>
      <c r="F35" s="19"/>
    </row>
    <row r="36" spans="1:6" ht="24.95" customHeight="1">
      <c r="A36" s="19"/>
      <c r="B36" s="19"/>
      <c r="C36" s="19"/>
      <c r="D36" s="19"/>
      <c r="E36" s="19"/>
      <c r="F36" s="19"/>
    </row>
    <row r="37" spans="1:6" ht="24.95" customHeight="1">
      <c r="A37" s="19"/>
      <c r="B37" s="19"/>
      <c r="C37" s="19"/>
      <c r="D37" s="19"/>
      <c r="E37" s="19"/>
      <c r="F37" s="19"/>
    </row>
    <row r="38" spans="1:6" ht="24.95" customHeight="1">
      <c r="A38" s="19"/>
      <c r="B38" s="19"/>
      <c r="C38" s="19"/>
      <c r="D38" s="19"/>
      <c r="E38" s="19"/>
      <c r="F38" s="19"/>
    </row>
    <row r="39" spans="1:6" ht="24.95" customHeight="1">
      <c r="A39" s="19"/>
      <c r="B39" s="19"/>
      <c r="C39" s="19"/>
      <c r="D39" s="19"/>
      <c r="E39" s="19"/>
      <c r="F39" s="19"/>
    </row>
    <row r="40" spans="1:6" ht="24.95" customHeight="1">
      <c r="A40" s="19"/>
      <c r="B40" s="19"/>
      <c r="C40" s="19"/>
      <c r="D40" s="19"/>
      <c r="E40" s="19"/>
      <c r="F40" s="19"/>
    </row>
    <row r="41" spans="1:6" ht="24.95" customHeight="1">
      <c r="A41" s="19"/>
      <c r="B41" s="19"/>
      <c r="C41" s="19"/>
      <c r="D41" s="19"/>
      <c r="E41" s="19"/>
      <c r="F41" s="19"/>
    </row>
    <row r="42" spans="1:6" ht="24.95" customHeight="1">
      <c r="A42" s="19"/>
      <c r="B42" s="19"/>
      <c r="C42" s="19"/>
      <c r="D42" s="19"/>
      <c r="E42" s="19"/>
      <c r="F42" s="19"/>
    </row>
  </sheetData>
  <mergeCells count="1">
    <mergeCell ref="A2:F2"/>
  </mergeCells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1"/>
  <sheetViews>
    <sheetView zoomScaleNormal="100" workbookViewId="0">
      <selection activeCell="M13" sqref="M13"/>
    </sheetView>
  </sheetViews>
  <sheetFormatPr defaultRowHeight="15"/>
  <cols>
    <col min="1" max="1" width="6.5703125" customWidth="1"/>
    <col min="2" max="3" width="13.42578125" customWidth="1"/>
    <col min="4" max="4" width="13" customWidth="1"/>
    <col min="5" max="5" width="12.7109375" customWidth="1"/>
    <col min="6" max="6" width="12.140625" customWidth="1"/>
    <col min="7" max="7" width="14.140625" customWidth="1"/>
    <col min="8" max="8" width="11.5703125" customWidth="1"/>
  </cols>
  <sheetData>
    <row r="2" spans="1:13" ht="20.25">
      <c r="A2" s="125" t="s">
        <v>272</v>
      </c>
      <c r="B2" s="125"/>
      <c r="C2" s="125"/>
      <c r="D2" s="125"/>
      <c r="E2" s="125"/>
      <c r="F2" s="125"/>
      <c r="G2" s="125"/>
    </row>
    <row r="3" spans="1:13" ht="15.75" thickBot="1">
      <c r="D3">
        <v>27</v>
      </c>
      <c r="E3">
        <v>11</v>
      </c>
      <c r="F3">
        <v>2</v>
      </c>
    </row>
    <row r="4" spans="1:13" ht="42" customHeight="1">
      <c r="A4" s="20" t="s">
        <v>79</v>
      </c>
      <c r="B4" s="20" t="s">
        <v>78</v>
      </c>
      <c r="C4" s="20" t="s">
        <v>102</v>
      </c>
      <c r="D4" s="20" t="s">
        <v>87</v>
      </c>
      <c r="E4" s="20" t="s">
        <v>88</v>
      </c>
      <c r="F4" s="20" t="s">
        <v>89</v>
      </c>
      <c r="G4" s="21" t="s">
        <v>100</v>
      </c>
      <c r="H4" s="37" t="s">
        <v>101</v>
      </c>
    </row>
    <row r="5" spans="1:13" ht="24.95" customHeight="1">
      <c r="A5" s="19">
        <v>1</v>
      </c>
      <c r="B5" s="35">
        <v>43157</v>
      </c>
      <c r="C5" s="35" t="s">
        <v>86</v>
      </c>
      <c r="D5" s="50">
        <v>434.5</v>
      </c>
      <c r="E5" s="50">
        <v>2091</v>
      </c>
      <c r="F5" s="50">
        <v>440.21</v>
      </c>
      <c r="G5" s="50">
        <f>F5+E5+D5</f>
        <v>2965.71</v>
      </c>
      <c r="H5" s="38">
        <f>G5*1.23</f>
        <v>3647.8233</v>
      </c>
      <c r="I5" s="19">
        <v>434.5</v>
      </c>
      <c r="J5" s="19">
        <v>2475.9899999999998</v>
      </c>
      <c r="K5" s="19">
        <v>55.22</v>
      </c>
      <c r="L5" s="19">
        <f>K5+J5+I5</f>
        <v>2965.7099999999996</v>
      </c>
      <c r="M5" s="38">
        <f>L5*1.23</f>
        <v>3647.8232999999996</v>
      </c>
    </row>
    <row r="6" spans="1:13" ht="24.95" customHeight="1">
      <c r="A6" s="19">
        <v>2</v>
      </c>
      <c r="B6" s="35">
        <v>43161</v>
      </c>
      <c r="C6" s="19" t="s">
        <v>90</v>
      </c>
      <c r="D6" s="50"/>
      <c r="E6" s="50"/>
      <c r="F6" s="50">
        <v>63.85</v>
      </c>
      <c r="G6" s="50">
        <f>D6+E6+F6</f>
        <v>63.85</v>
      </c>
      <c r="H6" s="51">
        <f>G6*1.23</f>
        <v>78.535499999999999</v>
      </c>
    </row>
    <row r="7" spans="1:13" ht="24.95" customHeight="1">
      <c r="A7" s="19">
        <v>3</v>
      </c>
      <c r="B7" s="35">
        <v>43194</v>
      </c>
      <c r="C7" s="19" t="s">
        <v>91</v>
      </c>
      <c r="D7" s="50"/>
      <c r="E7" s="50"/>
      <c r="F7" s="50">
        <v>26.8</v>
      </c>
      <c r="G7" s="50">
        <f>D7+E7+F7</f>
        <v>26.8</v>
      </c>
      <c r="H7" s="51">
        <f t="shared" ref="H7:H25" si="0">G7*1.23</f>
        <v>32.963999999999999</v>
      </c>
    </row>
    <row r="8" spans="1:13" ht="24.95" customHeight="1">
      <c r="A8" s="19">
        <v>4</v>
      </c>
      <c r="B8" s="35">
        <v>43193</v>
      </c>
      <c r="C8" s="19" t="s">
        <v>92</v>
      </c>
      <c r="D8" s="50"/>
      <c r="E8" s="50">
        <v>127.6</v>
      </c>
      <c r="F8" s="50"/>
      <c r="G8" s="50">
        <f t="shared" ref="G8:G25" si="1">D8+E8+F8</f>
        <v>127.6</v>
      </c>
      <c r="H8" s="51">
        <f t="shared" si="0"/>
        <v>156.94799999999998</v>
      </c>
      <c r="K8">
        <f>L5-E5-D5</f>
        <v>440.20999999999958</v>
      </c>
    </row>
    <row r="9" spans="1:13" ht="24.95" customHeight="1">
      <c r="A9" s="19">
        <v>5</v>
      </c>
      <c r="B9" s="35">
        <v>43213</v>
      </c>
      <c r="C9" s="19" t="s">
        <v>93</v>
      </c>
      <c r="D9" s="50"/>
      <c r="E9" s="50"/>
      <c r="F9" s="50">
        <v>76.650000000000006</v>
      </c>
      <c r="G9" s="50">
        <f t="shared" si="1"/>
        <v>76.650000000000006</v>
      </c>
      <c r="H9" s="51">
        <f t="shared" si="0"/>
        <v>94.279499999999999</v>
      </c>
    </row>
    <row r="10" spans="1:13" ht="24.95" customHeight="1">
      <c r="A10" s="19">
        <v>6</v>
      </c>
      <c r="B10" s="35">
        <v>43234</v>
      </c>
      <c r="C10" s="19" t="s">
        <v>94</v>
      </c>
      <c r="D10" s="50">
        <v>869</v>
      </c>
      <c r="E10" s="50"/>
      <c r="F10" s="50"/>
      <c r="G10" s="50">
        <f t="shared" si="1"/>
        <v>869</v>
      </c>
      <c r="H10" s="51">
        <f t="shared" si="0"/>
        <v>1068.8699999999999</v>
      </c>
    </row>
    <row r="11" spans="1:13" ht="24.95" customHeight="1">
      <c r="A11" s="19">
        <v>7</v>
      </c>
      <c r="B11" s="35">
        <v>43248</v>
      </c>
      <c r="C11" s="19" t="s">
        <v>95</v>
      </c>
      <c r="D11" s="50"/>
      <c r="E11" s="50">
        <v>412.8</v>
      </c>
      <c r="F11" s="50">
        <v>190.65</v>
      </c>
      <c r="G11" s="50">
        <f>D11+E11+F11</f>
        <v>603.45000000000005</v>
      </c>
      <c r="H11" s="38">
        <f t="shared" si="0"/>
        <v>742.24350000000004</v>
      </c>
    </row>
    <row r="12" spans="1:13" ht="24.95" customHeight="1">
      <c r="A12" s="19">
        <v>8</v>
      </c>
      <c r="B12" s="35">
        <v>43250</v>
      </c>
      <c r="C12" s="19" t="s">
        <v>96</v>
      </c>
      <c r="D12" s="50"/>
      <c r="E12" s="50"/>
      <c r="F12" s="50">
        <v>35.9</v>
      </c>
      <c r="G12" s="50">
        <f t="shared" si="1"/>
        <v>35.9</v>
      </c>
      <c r="H12" s="38">
        <f t="shared" si="0"/>
        <v>44.156999999999996</v>
      </c>
    </row>
    <row r="13" spans="1:13" ht="24.95" customHeight="1">
      <c r="A13" s="19">
        <v>9</v>
      </c>
      <c r="B13" s="35">
        <v>43262</v>
      </c>
      <c r="C13" s="19" t="s">
        <v>97</v>
      </c>
      <c r="D13" s="50"/>
      <c r="E13" s="50"/>
      <c r="F13" s="50">
        <v>169.3</v>
      </c>
      <c r="G13" s="50">
        <f t="shared" si="1"/>
        <v>169.3</v>
      </c>
      <c r="H13" s="38">
        <f t="shared" si="0"/>
        <v>208.239</v>
      </c>
    </row>
    <row r="14" spans="1:13" ht="24.95" customHeight="1">
      <c r="A14" s="19">
        <v>10</v>
      </c>
      <c r="B14" s="35">
        <v>43283</v>
      </c>
      <c r="C14" s="19" t="s">
        <v>98</v>
      </c>
      <c r="D14" s="50"/>
      <c r="E14" s="50"/>
      <c r="F14" s="50">
        <v>112.4</v>
      </c>
      <c r="G14" s="50">
        <f t="shared" si="1"/>
        <v>112.4</v>
      </c>
      <c r="H14" s="38">
        <f t="shared" si="0"/>
        <v>138.25200000000001</v>
      </c>
    </row>
    <row r="15" spans="1:13" ht="24.95" customHeight="1">
      <c r="A15" s="19">
        <v>11</v>
      </c>
      <c r="B15" s="35">
        <v>43290</v>
      </c>
      <c r="C15" s="19" t="s">
        <v>99</v>
      </c>
      <c r="D15" s="50"/>
      <c r="E15" s="50">
        <v>188.5</v>
      </c>
      <c r="F15" s="50"/>
      <c r="G15" s="50">
        <f>D15+E15+F15</f>
        <v>188.5</v>
      </c>
      <c r="H15" s="38">
        <f t="shared" si="0"/>
        <v>231.85499999999999</v>
      </c>
    </row>
    <row r="16" spans="1:13" ht="24.95" customHeight="1">
      <c r="A16" s="19">
        <v>12</v>
      </c>
      <c r="B16" s="35">
        <v>43297</v>
      </c>
      <c r="C16" s="19" t="s">
        <v>111</v>
      </c>
      <c r="D16" s="50"/>
      <c r="E16" s="50">
        <v>2239.9</v>
      </c>
      <c r="F16" s="50"/>
      <c r="G16" s="50">
        <f t="shared" si="1"/>
        <v>2239.9</v>
      </c>
      <c r="H16" s="38">
        <f t="shared" si="0"/>
        <v>2755.0770000000002</v>
      </c>
    </row>
    <row r="17" spans="1:8" ht="24.95" customHeight="1">
      <c r="A17" s="19">
        <v>13</v>
      </c>
      <c r="B17" s="35">
        <v>43318</v>
      </c>
      <c r="C17" s="19" t="s">
        <v>112</v>
      </c>
      <c r="D17" s="50"/>
      <c r="E17" s="50">
        <v>31.9</v>
      </c>
      <c r="F17" s="50">
        <v>76.2</v>
      </c>
      <c r="G17" s="50">
        <f t="shared" si="1"/>
        <v>108.1</v>
      </c>
      <c r="H17" s="38">
        <f t="shared" si="0"/>
        <v>132.96299999999999</v>
      </c>
    </row>
    <row r="18" spans="1:8" ht="24.95" customHeight="1">
      <c r="A18" s="19">
        <v>14</v>
      </c>
      <c r="B18" s="35">
        <v>43325</v>
      </c>
      <c r="C18" s="19" t="s">
        <v>114</v>
      </c>
      <c r="D18" s="50">
        <v>63.6</v>
      </c>
      <c r="E18" s="50">
        <v>199</v>
      </c>
      <c r="F18" s="50">
        <v>82.85</v>
      </c>
      <c r="G18" s="50">
        <f>D18+E18+F18</f>
        <v>345.45000000000005</v>
      </c>
      <c r="H18" s="38">
        <f t="shared" si="0"/>
        <v>424.90350000000007</v>
      </c>
    </row>
    <row r="19" spans="1:8" ht="24.95" customHeight="1">
      <c r="A19" s="19">
        <v>15</v>
      </c>
      <c r="B19" s="35">
        <v>43357</v>
      </c>
      <c r="C19" s="19" t="s">
        <v>117</v>
      </c>
      <c r="D19" s="50">
        <v>59.8</v>
      </c>
      <c r="E19" s="50"/>
      <c r="F19" s="50"/>
      <c r="G19" s="50">
        <f t="shared" si="1"/>
        <v>59.8</v>
      </c>
      <c r="H19" s="38">
        <f t="shared" si="0"/>
        <v>73.554000000000002</v>
      </c>
    </row>
    <row r="20" spans="1:8" ht="24.95" customHeight="1">
      <c r="A20" s="19">
        <v>16</v>
      </c>
      <c r="B20" s="35">
        <v>43360</v>
      </c>
      <c r="C20" s="19" t="s">
        <v>118</v>
      </c>
      <c r="D20" s="50">
        <v>49.9</v>
      </c>
      <c r="E20" s="50"/>
      <c r="F20" s="50">
        <v>183</v>
      </c>
      <c r="G20" s="50">
        <f t="shared" si="1"/>
        <v>232.9</v>
      </c>
      <c r="H20" s="38">
        <f t="shared" si="0"/>
        <v>286.46699999999998</v>
      </c>
    </row>
    <row r="21" spans="1:8" ht="24.95" customHeight="1">
      <c r="A21" s="19">
        <v>17</v>
      </c>
      <c r="B21" s="35">
        <v>43374</v>
      </c>
      <c r="C21" s="19" t="s">
        <v>119</v>
      </c>
      <c r="D21" s="50"/>
      <c r="E21" s="50"/>
      <c r="F21" s="50">
        <v>416.52</v>
      </c>
      <c r="G21" s="50">
        <f t="shared" si="1"/>
        <v>416.52</v>
      </c>
      <c r="H21" s="38">
        <f t="shared" si="0"/>
        <v>512.31959999999992</v>
      </c>
    </row>
    <row r="22" spans="1:8" ht="24.95" customHeight="1">
      <c r="A22" s="19">
        <v>18</v>
      </c>
      <c r="B22" s="35">
        <v>43388</v>
      </c>
      <c r="C22" s="19" t="s">
        <v>268</v>
      </c>
      <c r="D22" s="50"/>
      <c r="E22" s="50">
        <v>1420.5</v>
      </c>
      <c r="F22" s="50">
        <v>443.69</v>
      </c>
      <c r="G22" s="50">
        <f>D22+E22+F22</f>
        <v>1864.19</v>
      </c>
      <c r="H22" s="38">
        <f t="shared" si="0"/>
        <v>2292.9537</v>
      </c>
    </row>
    <row r="23" spans="1:8" ht="24.95" customHeight="1">
      <c r="A23" s="19">
        <v>19</v>
      </c>
      <c r="B23" s="35">
        <v>43402</v>
      </c>
      <c r="C23" s="19" t="s">
        <v>269</v>
      </c>
      <c r="D23" s="50">
        <v>551.58000000000004</v>
      </c>
      <c r="E23" s="50">
        <v>46</v>
      </c>
      <c r="F23" s="50">
        <v>104.5</v>
      </c>
      <c r="G23" s="50">
        <f t="shared" si="1"/>
        <v>702.08</v>
      </c>
      <c r="H23" s="38">
        <f t="shared" si="0"/>
        <v>863.55840000000001</v>
      </c>
    </row>
    <row r="24" spans="1:8" ht="24.95" customHeight="1">
      <c r="A24" s="19"/>
      <c r="B24" s="35">
        <v>43405</v>
      </c>
      <c r="C24" s="19" t="s">
        <v>270</v>
      </c>
      <c r="D24" s="50"/>
      <c r="E24" s="50"/>
      <c r="F24" s="50">
        <v>184.2</v>
      </c>
      <c r="G24" s="50">
        <f>F24</f>
        <v>184.2</v>
      </c>
      <c r="H24" s="38">
        <f>G24*1.23</f>
        <v>226.56599999999997</v>
      </c>
    </row>
    <row r="25" spans="1:8" ht="24.95" customHeight="1">
      <c r="A25" s="19">
        <v>20</v>
      </c>
      <c r="B25" s="35">
        <v>43427</v>
      </c>
      <c r="C25" s="19" t="s">
        <v>271</v>
      </c>
      <c r="D25" s="50">
        <v>564.86</v>
      </c>
      <c r="E25" s="50"/>
      <c r="F25" s="50">
        <v>167.8</v>
      </c>
      <c r="G25" s="50">
        <f t="shared" si="1"/>
        <v>732.66000000000008</v>
      </c>
      <c r="H25" s="38">
        <f t="shared" si="0"/>
        <v>901.17180000000008</v>
      </c>
    </row>
    <row r="26" spans="1:8">
      <c r="C26" t="s">
        <v>104</v>
      </c>
      <c r="D26" s="40">
        <f>SUM(D5:D25)</f>
        <v>2593.2400000000002</v>
      </c>
      <c r="E26" s="40">
        <f>SUM(E5:E25)</f>
        <v>6757.2</v>
      </c>
      <c r="F26" s="40">
        <f>SUM(F5:F25)</f>
        <v>2774.52</v>
      </c>
      <c r="G26" s="40">
        <f>SUM(G5:G25)</f>
        <v>12124.960000000001</v>
      </c>
      <c r="H26" s="40">
        <f>SUM(H5:H25)</f>
        <v>14913.700800000002</v>
      </c>
    </row>
    <row r="27" spans="1:8" ht="15.75" thickBot="1">
      <c r="H27" s="36"/>
    </row>
    <row r="28" spans="1:8" ht="16.5" thickBot="1">
      <c r="C28" t="s">
        <v>103</v>
      </c>
      <c r="D28" s="39">
        <v>2596.5</v>
      </c>
      <c r="E28" s="39">
        <v>6757.7</v>
      </c>
      <c r="F28" s="39">
        <v>2774.54</v>
      </c>
      <c r="G28" s="31">
        <f>D28+E28+F28</f>
        <v>12128.740000000002</v>
      </c>
      <c r="H28" s="31">
        <f>G28*1.23</f>
        <v>14918.350200000003</v>
      </c>
    </row>
    <row r="30" spans="1:8">
      <c r="C30" t="s">
        <v>84</v>
      </c>
      <c r="D30" s="31">
        <f>D28-D26</f>
        <v>3.2599999999997635</v>
      </c>
      <c r="E30" s="31">
        <f>E28-E26</f>
        <v>0.5</v>
      </c>
      <c r="F30" s="31">
        <f>F28-F26</f>
        <v>1.999999999998181E-2</v>
      </c>
      <c r="G30" s="31">
        <f>G28-G26</f>
        <v>3.7800000000006548</v>
      </c>
      <c r="H30" s="31">
        <f>H28-H26</f>
        <v>4.6494000000002416</v>
      </c>
    </row>
    <row r="31" spans="1:8">
      <c r="C31" s="52" t="s">
        <v>116</v>
      </c>
      <c r="D31" s="53">
        <f>D30*1.23</f>
        <v>4.0097999999997089</v>
      </c>
      <c r="E31" s="52">
        <f t="shared" ref="E31:F31" si="2">E30*1.23</f>
        <v>0.61499999999999999</v>
      </c>
      <c r="F31" s="53">
        <f t="shared" si="2"/>
        <v>2.4599999999977626E-2</v>
      </c>
    </row>
  </sheetData>
  <mergeCells count="1">
    <mergeCell ref="A2:G2"/>
  </mergeCells>
  <pageMargins left="0.7" right="0.7" top="0.75" bottom="0.75" header="0.3" footer="0.3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7"/>
  <sheetViews>
    <sheetView topLeftCell="A114" zoomScaleNormal="100" workbookViewId="0">
      <selection activeCell="L120" sqref="L120"/>
    </sheetView>
  </sheetViews>
  <sheetFormatPr defaultRowHeight="15"/>
  <cols>
    <col min="1" max="1" width="7.7109375" customWidth="1"/>
    <col min="2" max="2" width="61.42578125" customWidth="1"/>
    <col min="3" max="3" width="58.5703125" customWidth="1"/>
    <col min="4" max="4" width="14.7109375" customWidth="1"/>
    <col min="5" max="5" width="14.28515625" customWidth="1"/>
    <col min="6" max="6" width="14.85546875" customWidth="1"/>
    <col min="7" max="7" width="14.7109375" customWidth="1"/>
    <col min="16" max="16" width="13.140625" customWidth="1"/>
  </cols>
  <sheetData>
    <row r="1" spans="1:7">
      <c r="A1" s="8"/>
      <c r="B1" s="8"/>
      <c r="C1" s="8"/>
      <c r="D1" s="8"/>
      <c r="E1" s="8"/>
      <c r="F1" s="8"/>
      <c r="G1" s="8"/>
    </row>
    <row r="2" spans="1:7" ht="15.75">
      <c r="A2" s="8"/>
      <c r="B2" s="8"/>
      <c r="C2" s="8"/>
      <c r="D2" s="8" t="s">
        <v>76</v>
      </c>
      <c r="E2" s="9"/>
      <c r="F2" s="9"/>
      <c r="G2" s="9"/>
    </row>
    <row r="3" spans="1:7">
      <c r="A3" s="8"/>
      <c r="B3" s="8"/>
      <c r="C3" s="8"/>
      <c r="D3" s="8"/>
      <c r="E3" s="8"/>
      <c r="F3" s="8"/>
      <c r="G3" s="8"/>
    </row>
    <row r="4" spans="1:7">
      <c r="A4" s="8"/>
      <c r="B4" s="8"/>
      <c r="C4" s="8"/>
      <c r="D4" s="8"/>
      <c r="E4" s="8"/>
      <c r="F4" s="8"/>
      <c r="G4" s="8"/>
    </row>
    <row r="5" spans="1:7">
      <c r="A5" s="8"/>
      <c r="B5" s="8"/>
      <c r="C5" s="8"/>
      <c r="D5" s="8"/>
      <c r="E5" s="8"/>
      <c r="F5" s="8"/>
      <c r="G5" s="8"/>
    </row>
    <row r="6" spans="1:7">
      <c r="A6" s="8"/>
      <c r="B6" s="8"/>
      <c r="C6" s="8"/>
      <c r="D6" s="8"/>
      <c r="E6" s="8"/>
      <c r="F6" s="8"/>
      <c r="G6" s="8"/>
    </row>
    <row r="7" spans="1:7">
      <c r="A7" s="8" t="s">
        <v>46</v>
      </c>
      <c r="B7" s="8"/>
      <c r="C7" s="8"/>
      <c r="D7" s="8"/>
      <c r="E7" s="8"/>
      <c r="F7" s="8"/>
      <c r="G7" s="8"/>
    </row>
    <row r="8" spans="1:7" ht="15" customHeight="1">
      <c r="A8" s="8"/>
      <c r="B8" s="8"/>
      <c r="C8" s="8"/>
      <c r="D8" s="8"/>
      <c r="E8" s="8"/>
      <c r="F8" s="8"/>
      <c r="G8" s="8"/>
    </row>
    <row r="9" spans="1:7" ht="15.75">
      <c r="A9" s="9" t="s">
        <v>45</v>
      </c>
      <c r="B9" s="8"/>
      <c r="C9" s="8"/>
      <c r="D9" s="8"/>
      <c r="E9" s="8"/>
      <c r="F9" s="8"/>
      <c r="G9" s="8"/>
    </row>
    <row r="10" spans="1:7">
      <c r="A10" s="8"/>
      <c r="B10" s="8"/>
      <c r="C10" s="8"/>
      <c r="D10" s="8"/>
      <c r="E10" s="8"/>
      <c r="F10" s="8"/>
      <c r="G10" s="8"/>
    </row>
    <row r="11" spans="1:7">
      <c r="A11" s="8"/>
      <c r="B11" s="8"/>
      <c r="C11" s="8"/>
      <c r="D11" s="8"/>
      <c r="E11" s="8"/>
      <c r="F11" s="8"/>
      <c r="G11" s="8"/>
    </row>
    <row r="12" spans="1:7">
      <c r="A12" s="8"/>
      <c r="B12" s="8"/>
      <c r="C12" s="8"/>
      <c r="D12" s="8"/>
      <c r="E12" s="8"/>
      <c r="F12" s="8"/>
      <c r="G12" s="8"/>
    </row>
    <row r="13" spans="1:7" ht="21">
      <c r="A13" s="128" t="s">
        <v>43</v>
      </c>
      <c r="B13" s="128"/>
      <c r="C13" s="128"/>
      <c r="D13" s="128"/>
      <c r="E13" s="128"/>
      <c r="F13" s="128"/>
      <c r="G13" s="128"/>
    </row>
    <row r="14" spans="1:7">
      <c r="A14" s="8"/>
      <c r="B14" s="8"/>
      <c r="C14" s="8"/>
      <c r="D14" s="8"/>
      <c r="E14" s="8"/>
      <c r="F14" s="8"/>
      <c r="G14" s="8"/>
    </row>
    <row r="15" spans="1:7">
      <c r="A15" s="8"/>
      <c r="B15" s="8"/>
      <c r="C15" s="8"/>
      <c r="D15" s="8"/>
      <c r="E15" s="8"/>
      <c r="F15" s="8"/>
      <c r="G15" s="8"/>
    </row>
    <row r="16" spans="1:7" ht="18">
      <c r="A16" s="11" t="s">
        <v>44</v>
      </c>
      <c r="B16" s="9"/>
      <c r="C16" s="9"/>
      <c r="D16" s="9"/>
      <c r="E16" s="9"/>
      <c r="F16" s="9"/>
      <c r="G16" s="9"/>
    </row>
    <row r="17" spans="1:10" ht="24" customHeight="1">
      <c r="A17" s="11" t="s">
        <v>48</v>
      </c>
      <c r="B17" s="9"/>
      <c r="C17" s="9"/>
      <c r="D17" s="9"/>
      <c r="E17" s="9"/>
      <c r="F17" s="9"/>
      <c r="G17" s="9"/>
    </row>
    <row r="18" spans="1:10" ht="29.25" customHeight="1">
      <c r="A18" s="11" t="s">
        <v>48</v>
      </c>
      <c r="B18" s="9"/>
      <c r="C18" s="9"/>
      <c r="D18" s="9"/>
      <c r="E18" s="9"/>
      <c r="F18" s="9"/>
      <c r="G18" s="9"/>
    </row>
    <row r="19" spans="1:10" ht="18.75" customHeight="1">
      <c r="A19" s="129" t="s">
        <v>74</v>
      </c>
      <c r="B19" s="129"/>
      <c r="C19" s="61"/>
      <c r="D19" s="9"/>
      <c r="E19" s="9"/>
      <c r="F19" s="9"/>
      <c r="G19" s="9"/>
    </row>
    <row r="20" spans="1:10" ht="23.25" customHeight="1">
      <c r="A20" s="130" t="s">
        <v>75</v>
      </c>
      <c r="B20" s="130"/>
      <c r="C20" s="130"/>
      <c r="D20" s="130"/>
      <c r="E20" s="130"/>
      <c r="F20" s="130"/>
      <c r="G20" s="130"/>
    </row>
    <row r="21" spans="1:10" ht="23.25" customHeight="1">
      <c r="A21" s="9" t="s">
        <v>47</v>
      </c>
      <c r="B21" s="9"/>
      <c r="C21" s="9"/>
      <c r="D21" s="9"/>
      <c r="E21" s="9"/>
      <c r="F21" s="9"/>
      <c r="G21" s="9"/>
    </row>
    <row r="22" spans="1:10" ht="15.75" customHeight="1" thickBot="1">
      <c r="A22" s="9"/>
      <c r="B22" s="9"/>
      <c r="C22" s="9"/>
      <c r="D22" s="9"/>
      <c r="E22" s="9"/>
      <c r="F22" s="9"/>
      <c r="G22" s="9"/>
    </row>
    <row r="23" spans="1:10" ht="30.75" thickBot="1">
      <c r="A23" s="1" t="s">
        <v>0</v>
      </c>
      <c r="B23" s="1" t="s">
        <v>1</v>
      </c>
      <c r="C23" s="1" t="s">
        <v>122</v>
      </c>
      <c r="D23" s="1" t="s">
        <v>17</v>
      </c>
      <c r="E23" s="1" t="s">
        <v>23</v>
      </c>
      <c r="F23" s="6" t="s">
        <v>24</v>
      </c>
      <c r="G23" s="6" t="s">
        <v>26</v>
      </c>
    </row>
    <row r="24" spans="1:10" ht="15.75" thickBot="1">
      <c r="A24" s="1">
        <v>1</v>
      </c>
      <c r="B24" s="1">
        <v>2</v>
      </c>
      <c r="C24" s="1"/>
      <c r="D24" s="1">
        <v>3</v>
      </c>
      <c r="E24" s="1">
        <v>4</v>
      </c>
      <c r="F24" s="1"/>
      <c r="G24" s="1">
        <v>6</v>
      </c>
    </row>
    <row r="25" spans="1:10" ht="24" customHeight="1" thickBot="1">
      <c r="A25" s="63" t="s">
        <v>52</v>
      </c>
      <c r="B25" s="64" t="s">
        <v>53</v>
      </c>
      <c r="C25" s="64"/>
      <c r="D25" s="64" t="s">
        <v>52</v>
      </c>
      <c r="E25" s="64" t="s">
        <v>52</v>
      </c>
      <c r="F25" s="64"/>
      <c r="G25" s="64" t="s">
        <v>52</v>
      </c>
    </row>
    <row r="26" spans="1:10" ht="24.75" customHeight="1" thickBot="1">
      <c r="A26" s="1">
        <v>1</v>
      </c>
      <c r="B26" s="5" t="s">
        <v>163</v>
      </c>
      <c r="C26" s="5" t="s">
        <v>162</v>
      </c>
      <c r="D26" s="1" t="s">
        <v>18</v>
      </c>
      <c r="E26" s="1">
        <v>1</v>
      </c>
      <c r="F26" s="78">
        <v>2.38</v>
      </c>
      <c r="G26" s="1">
        <f>F26*E26</f>
        <v>2.38</v>
      </c>
      <c r="I26">
        <v>0.89</v>
      </c>
      <c r="J26">
        <f>I26*E26</f>
        <v>0.89</v>
      </c>
    </row>
    <row r="27" spans="1:10" ht="32.25" thickBot="1">
      <c r="A27" s="1">
        <v>2</v>
      </c>
      <c r="B27" s="2" t="s">
        <v>160</v>
      </c>
      <c r="C27" s="2" t="s">
        <v>161</v>
      </c>
      <c r="D27" s="1" t="s">
        <v>18</v>
      </c>
      <c r="E27" s="1">
        <v>1</v>
      </c>
      <c r="F27" s="78">
        <v>3</v>
      </c>
      <c r="G27" s="4">
        <f>F27*E27</f>
        <v>3</v>
      </c>
      <c r="I27">
        <v>2.06</v>
      </c>
    </row>
    <row r="28" spans="1:10" ht="52.5" customHeight="1" thickBot="1">
      <c r="A28" s="1">
        <v>3</v>
      </c>
      <c r="B28" s="2" t="s">
        <v>166</v>
      </c>
      <c r="C28" s="2" t="s">
        <v>167</v>
      </c>
      <c r="D28" s="1" t="s">
        <v>18</v>
      </c>
      <c r="E28" s="1">
        <v>10</v>
      </c>
      <c r="F28" s="80">
        <v>3</v>
      </c>
      <c r="G28" s="4">
        <f>F28*E28</f>
        <v>30</v>
      </c>
    </row>
    <row r="29" spans="1:10" ht="30" customHeight="1" thickBot="1">
      <c r="A29" s="1">
        <v>4</v>
      </c>
      <c r="B29" s="2" t="s">
        <v>83</v>
      </c>
      <c r="C29" s="2" t="s">
        <v>234</v>
      </c>
      <c r="D29" s="1" t="s">
        <v>20</v>
      </c>
      <c r="E29" s="1">
        <v>1</v>
      </c>
      <c r="F29" s="80">
        <v>15</v>
      </c>
      <c r="G29" s="4">
        <f t="shared" ref="G29:G92" si="0">F29*E29</f>
        <v>15</v>
      </c>
    </row>
    <row r="30" spans="1:10" ht="46.5" customHeight="1" thickBot="1">
      <c r="A30" s="1">
        <v>5</v>
      </c>
      <c r="B30" s="2" t="s">
        <v>123</v>
      </c>
      <c r="C30" s="2" t="s">
        <v>209</v>
      </c>
      <c r="D30" s="1" t="s">
        <v>19</v>
      </c>
      <c r="E30" s="1">
        <v>40</v>
      </c>
      <c r="F30" s="78">
        <v>8</v>
      </c>
      <c r="G30" s="4">
        <f t="shared" si="0"/>
        <v>320</v>
      </c>
    </row>
    <row r="31" spans="1:10" ht="39.75" customHeight="1" thickBot="1">
      <c r="A31" s="1">
        <v>6</v>
      </c>
      <c r="B31" s="2" t="s">
        <v>136</v>
      </c>
      <c r="C31" s="2" t="s">
        <v>137</v>
      </c>
      <c r="D31" s="1" t="s">
        <v>18</v>
      </c>
      <c r="E31" s="1">
        <v>4</v>
      </c>
      <c r="F31" s="78">
        <v>5</v>
      </c>
      <c r="G31" s="4">
        <f t="shared" si="0"/>
        <v>20</v>
      </c>
    </row>
    <row r="32" spans="1:10" ht="39.75" customHeight="1" thickBot="1">
      <c r="A32" s="1">
        <v>7</v>
      </c>
      <c r="B32" s="2" t="s">
        <v>135</v>
      </c>
      <c r="C32" s="2" t="s">
        <v>208</v>
      </c>
      <c r="D32" s="1" t="s">
        <v>19</v>
      </c>
      <c r="E32" s="1">
        <v>5</v>
      </c>
      <c r="F32" s="78">
        <v>5</v>
      </c>
      <c r="G32" s="4">
        <f t="shared" si="0"/>
        <v>25</v>
      </c>
      <c r="J32" s="26"/>
    </row>
    <row r="33" spans="1:13" ht="39" customHeight="1" thickBot="1">
      <c r="A33" s="1">
        <v>8</v>
      </c>
      <c r="B33" s="2" t="s">
        <v>2</v>
      </c>
      <c r="C33" s="2" t="s">
        <v>245</v>
      </c>
      <c r="D33" s="1" t="s">
        <v>19</v>
      </c>
      <c r="E33" s="1">
        <v>2</v>
      </c>
      <c r="F33" s="78">
        <v>9</v>
      </c>
      <c r="G33" s="4">
        <f t="shared" si="0"/>
        <v>18</v>
      </c>
      <c r="J33" s="26"/>
    </row>
    <row r="34" spans="1:13" ht="59.25" customHeight="1" thickBot="1">
      <c r="A34" s="1">
        <v>9</v>
      </c>
      <c r="B34" s="2" t="s">
        <v>126</v>
      </c>
      <c r="C34" s="2" t="s">
        <v>127</v>
      </c>
      <c r="D34" s="1" t="s">
        <v>19</v>
      </c>
      <c r="E34" s="1">
        <v>2</v>
      </c>
      <c r="F34" s="78">
        <v>7</v>
      </c>
      <c r="G34" s="4">
        <f t="shared" si="0"/>
        <v>14</v>
      </c>
    </row>
    <row r="35" spans="1:13" ht="54.75" customHeight="1" thickBot="1">
      <c r="A35" s="1">
        <v>10</v>
      </c>
      <c r="B35" s="2" t="s">
        <v>124</v>
      </c>
      <c r="C35" s="2" t="s">
        <v>125</v>
      </c>
      <c r="D35" s="1" t="s">
        <v>19</v>
      </c>
      <c r="E35" s="1">
        <v>3</v>
      </c>
      <c r="F35" s="78">
        <f>F34</f>
        <v>7</v>
      </c>
      <c r="G35" s="4">
        <f t="shared" si="0"/>
        <v>21</v>
      </c>
    </row>
    <row r="36" spans="1:13" ht="57.75" customHeight="1" thickBot="1">
      <c r="A36" s="1">
        <v>11</v>
      </c>
      <c r="B36" s="2" t="s">
        <v>128</v>
      </c>
      <c r="C36" s="2" t="s">
        <v>129</v>
      </c>
      <c r="D36" s="1" t="s">
        <v>19</v>
      </c>
      <c r="E36" s="1">
        <v>3</v>
      </c>
      <c r="F36" s="78">
        <v>7</v>
      </c>
      <c r="G36" s="4">
        <f t="shared" si="0"/>
        <v>21</v>
      </c>
      <c r="J36" s="89"/>
      <c r="K36" s="89"/>
      <c r="L36" s="89"/>
      <c r="M36" s="89"/>
    </row>
    <row r="37" spans="1:13" ht="45.75" customHeight="1" thickBot="1">
      <c r="A37" s="1">
        <v>12</v>
      </c>
      <c r="B37" s="2" t="s">
        <v>3</v>
      </c>
      <c r="C37" s="2" t="s">
        <v>170</v>
      </c>
      <c r="D37" s="1" t="s">
        <v>19</v>
      </c>
      <c r="E37" s="1">
        <v>2</v>
      </c>
      <c r="F37" s="78">
        <v>2</v>
      </c>
      <c r="G37" s="4">
        <f t="shared" si="0"/>
        <v>4</v>
      </c>
      <c r="J37" s="95"/>
      <c r="K37" s="89"/>
      <c r="L37" s="89"/>
      <c r="M37" s="89"/>
    </row>
    <row r="38" spans="1:13" ht="45" customHeight="1" thickBot="1">
      <c r="A38" s="1">
        <v>13</v>
      </c>
      <c r="B38" s="2" t="s">
        <v>244</v>
      </c>
      <c r="C38" s="2" t="s">
        <v>130</v>
      </c>
      <c r="D38" s="1" t="s">
        <v>20</v>
      </c>
      <c r="E38" s="1">
        <v>1</v>
      </c>
      <c r="F38" s="78">
        <v>15</v>
      </c>
      <c r="G38" s="4">
        <f t="shared" si="0"/>
        <v>15</v>
      </c>
      <c r="J38" s="89"/>
      <c r="K38" s="89"/>
      <c r="L38" s="89"/>
      <c r="M38" s="89"/>
    </row>
    <row r="39" spans="1:13" ht="40.5" customHeight="1" thickBot="1">
      <c r="A39" s="1">
        <v>14</v>
      </c>
      <c r="B39" s="2" t="s">
        <v>4</v>
      </c>
      <c r="C39" s="2" t="s">
        <v>131</v>
      </c>
      <c r="D39" s="1" t="s">
        <v>18</v>
      </c>
      <c r="E39" s="3">
        <v>10</v>
      </c>
      <c r="F39" s="78">
        <v>8</v>
      </c>
      <c r="G39" s="4">
        <f t="shared" si="0"/>
        <v>80</v>
      </c>
    </row>
    <row r="40" spans="1:13" ht="48" thickBot="1">
      <c r="A40" s="1">
        <v>15</v>
      </c>
      <c r="B40" s="2" t="s">
        <v>132</v>
      </c>
      <c r="C40" s="2" t="s">
        <v>133</v>
      </c>
      <c r="D40" s="1" t="s">
        <v>18</v>
      </c>
      <c r="E40" s="1">
        <v>2</v>
      </c>
      <c r="F40" s="78">
        <v>8</v>
      </c>
      <c r="G40" s="4">
        <f t="shared" si="0"/>
        <v>16</v>
      </c>
    </row>
    <row r="41" spans="1:13" ht="48" thickBot="1">
      <c r="A41" s="1">
        <v>16</v>
      </c>
      <c r="B41" s="2" t="s">
        <v>132</v>
      </c>
      <c r="C41" s="2" t="s">
        <v>134</v>
      </c>
      <c r="D41" s="2" t="s">
        <v>18</v>
      </c>
      <c r="E41" s="2">
        <v>4</v>
      </c>
      <c r="F41" s="81">
        <v>13</v>
      </c>
      <c r="G41" s="4">
        <f t="shared" si="0"/>
        <v>52</v>
      </c>
    </row>
    <row r="42" spans="1:13" ht="63.75" thickBot="1">
      <c r="A42" s="1">
        <v>17</v>
      </c>
      <c r="B42" s="2" t="s">
        <v>148</v>
      </c>
      <c r="C42" s="2" t="s">
        <v>147</v>
      </c>
      <c r="D42" s="2" t="s">
        <v>18</v>
      </c>
      <c r="E42" s="2">
        <v>20</v>
      </c>
      <c r="F42" s="81">
        <v>5</v>
      </c>
      <c r="G42" s="4">
        <f t="shared" si="0"/>
        <v>100</v>
      </c>
    </row>
    <row r="43" spans="1:13" ht="62.25" customHeight="1" thickBot="1">
      <c r="A43" s="1">
        <v>18</v>
      </c>
      <c r="B43" s="2" t="s">
        <v>115</v>
      </c>
      <c r="C43" s="2" t="s">
        <v>147</v>
      </c>
      <c r="D43" s="2" t="s">
        <v>18</v>
      </c>
      <c r="E43" s="2">
        <v>20</v>
      </c>
      <c r="F43" s="81">
        <v>1</v>
      </c>
      <c r="G43" s="4">
        <f t="shared" si="0"/>
        <v>20</v>
      </c>
    </row>
    <row r="44" spans="1:13" ht="72" customHeight="1" thickBot="1">
      <c r="A44" s="1">
        <v>19</v>
      </c>
      <c r="B44" s="2" t="s">
        <v>220</v>
      </c>
      <c r="C44" s="2" t="s">
        <v>146</v>
      </c>
      <c r="D44" s="2" t="s">
        <v>151</v>
      </c>
      <c r="E44" s="2">
        <v>20</v>
      </c>
      <c r="F44" s="81">
        <v>4</v>
      </c>
      <c r="G44" s="4">
        <f t="shared" si="0"/>
        <v>80</v>
      </c>
    </row>
    <row r="45" spans="1:13" ht="49.5" customHeight="1" thickBot="1">
      <c r="A45" s="1">
        <v>20</v>
      </c>
      <c r="B45" s="2" t="s">
        <v>115</v>
      </c>
      <c r="C45" s="2" t="s">
        <v>146</v>
      </c>
      <c r="D45" s="2" t="s">
        <v>18</v>
      </c>
      <c r="E45" s="2">
        <v>12</v>
      </c>
      <c r="F45" s="81">
        <v>3</v>
      </c>
      <c r="G45" s="4">
        <f t="shared" si="0"/>
        <v>36</v>
      </c>
    </row>
    <row r="46" spans="1:13" ht="45.75" customHeight="1" thickBot="1">
      <c r="A46" s="1">
        <v>21</v>
      </c>
      <c r="B46" s="2" t="s">
        <v>152</v>
      </c>
      <c r="C46" s="2" t="s">
        <v>222</v>
      </c>
      <c r="D46" s="2" t="s">
        <v>18</v>
      </c>
      <c r="E46" s="2">
        <v>2</v>
      </c>
      <c r="F46" s="81">
        <v>18</v>
      </c>
      <c r="G46" s="4">
        <f t="shared" si="0"/>
        <v>36</v>
      </c>
    </row>
    <row r="47" spans="1:13" ht="63.75" thickBot="1">
      <c r="A47" s="1">
        <v>22</v>
      </c>
      <c r="B47" s="2" t="s">
        <v>153</v>
      </c>
      <c r="C47" s="2" t="s">
        <v>225</v>
      </c>
      <c r="D47" s="2" t="s">
        <v>18</v>
      </c>
      <c r="E47" s="2">
        <v>10</v>
      </c>
      <c r="F47" s="81">
        <v>2</v>
      </c>
      <c r="G47" s="4">
        <f t="shared" si="0"/>
        <v>20</v>
      </c>
    </row>
    <row r="48" spans="1:13" ht="63.75" thickBot="1">
      <c r="A48" s="1">
        <v>23</v>
      </c>
      <c r="B48" s="2" t="s">
        <v>140</v>
      </c>
      <c r="C48" s="2" t="s">
        <v>141</v>
      </c>
      <c r="D48" s="2" t="s">
        <v>20</v>
      </c>
      <c r="E48" s="2">
        <v>5</v>
      </c>
      <c r="F48" s="81">
        <v>5</v>
      </c>
      <c r="G48" s="4">
        <f t="shared" si="0"/>
        <v>25</v>
      </c>
    </row>
    <row r="49" spans="1:14" ht="48" thickBot="1">
      <c r="A49" s="1">
        <v>24</v>
      </c>
      <c r="B49" s="2" t="s">
        <v>143</v>
      </c>
      <c r="C49" s="2" t="s">
        <v>142</v>
      </c>
      <c r="D49" s="2" t="s">
        <v>20</v>
      </c>
      <c r="E49" s="2">
        <v>2</v>
      </c>
      <c r="F49" s="81">
        <v>5</v>
      </c>
      <c r="G49" s="4">
        <f t="shared" si="0"/>
        <v>10</v>
      </c>
      <c r="K49">
        <v>0.1</v>
      </c>
    </row>
    <row r="50" spans="1:14" ht="23.25" customHeight="1" thickBot="1">
      <c r="A50" s="1">
        <v>25</v>
      </c>
      <c r="B50" s="2" t="s">
        <v>120</v>
      </c>
      <c r="C50" s="2"/>
      <c r="D50" s="2" t="s">
        <v>18</v>
      </c>
      <c r="E50" s="2">
        <v>250</v>
      </c>
      <c r="F50" s="81">
        <v>0.6</v>
      </c>
      <c r="G50" s="4">
        <f t="shared" si="0"/>
        <v>150</v>
      </c>
      <c r="I50">
        <v>250</v>
      </c>
      <c r="K50">
        <f>L50/250</f>
        <v>0.10304000000000001</v>
      </c>
      <c r="L50">
        <v>25.76</v>
      </c>
      <c r="N50">
        <f>I50*K49</f>
        <v>25</v>
      </c>
    </row>
    <row r="51" spans="1:14" ht="24.75" customHeight="1" thickBot="1">
      <c r="A51" s="1">
        <v>26</v>
      </c>
      <c r="B51" s="2" t="s">
        <v>5</v>
      </c>
      <c r="C51" s="2"/>
      <c r="D51" s="2" t="s">
        <v>18</v>
      </c>
      <c r="E51" s="2">
        <v>2000</v>
      </c>
      <c r="F51" s="81">
        <v>0.05</v>
      </c>
      <c r="G51" s="4">
        <f t="shared" si="0"/>
        <v>100</v>
      </c>
      <c r="I51">
        <v>1000</v>
      </c>
      <c r="K51">
        <f>L51/1000</f>
        <v>2.2280000000000001E-2</v>
      </c>
      <c r="L51">
        <v>22.28</v>
      </c>
    </row>
    <row r="52" spans="1:14" ht="24.75" customHeight="1" thickBot="1">
      <c r="A52" s="1">
        <v>27</v>
      </c>
      <c r="B52" s="2" t="s">
        <v>6</v>
      </c>
      <c r="C52" s="2"/>
      <c r="D52" s="2" t="s">
        <v>18</v>
      </c>
      <c r="E52" s="2">
        <v>500</v>
      </c>
      <c r="F52" s="81">
        <v>0.1</v>
      </c>
      <c r="G52" s="4">
        <f t="shared" si="0"/>
        <v>50</v>
      </c>
      <c r="K52">
        <v>0.02</v>
      </c>
      <c r="N52">
        <f>I51*K52</f>
        <v>20</v>
      </c>
    </row>
    <row r="53" spans="1:14" ht="24" customHeight="1" thickBot="1">
      <c r="A53" s="1">
        <v>28</v>
      </c>
      <c r="B53" s="2" t="s">
        <v>7</v>
      </c>
      <c r="C53" s="2"/>
      <c r="D53" s="2" t="s">
        <v>18</v>
      </c>
      <c r="E53" s="68" t="s">
        <v>235</v>
      </c>
      <c r="F53" s="81">
        <v>0.2</v>
      </c>
      <c r="G53" s="4">
        <f t="shared" si="0"/>
        <v>60</v>
      </c>
    </row>
    <row r="54" spans="1:14" ht="22.5" customHeight="1" thickBot="1">
      <c r="A54" s="1">
        <v>29</v>
      </c>
      <c r="B54" s="2" t="s">
        <v>213</v>
      </c>
      <c r="C54" s="2" t="s">
        <v>212</v>
      </c>
      <c r="D54" s="2" t="s">
        <v>18</v>
      </c>
      <c r="E54" s="68" t="s">
        <v>247</v>
      </c>
      <c r="F54" s="81">
        <v>0.2</v>
      </c>
      <c r="G54" s="4">
        <f t="shared" si="0"/>
        <v>10</v>
      </c>
    </row>
    <row r="55" spans="1:14" ht="32.25" thickBot="1">
      <c r="A55" s="1">
        <v>30</v>
      </c>
      <c r="B55" s="2" t="s">
        <v>237</v>
      </c>
      <c r="C55" s="2" t="s">
        <v>164</v>
      </c>
      <c r="D55" s="2" t="s">
        <v>18</v>
      </c>
      <c r="E55" s="2">
        <v>12</v>
      </c>
      <c r="F55" s="81">
        <v>1</v>
      </c>
      <c r="G55" s="4">
        <f t="shared" si="0"/>
        <v>12</v>
      </c>
    </row>
    <row r="56" spans="1:14" ht="32.25" thickBot="1">
      <c r="A56" s="1">
        <v>31</v>
      </c>
      <c r="B56" s="2" t="s">
        <v>236</v>
      </c>
      <c r="C56" s="2" t="s">
        <v>165</v>
      </c>
      <c r="D56" s="2" t="s">
        <v>18</v>
      </c>
      <c r="E56" s="2">
        <v>12</v>
      </c>
      <c r="F56" s="81">
        <v>0.6</v>
      </c>
      <c r="G56" s="4">
        <f t="shared" si="0"/>
        <v>7.1999999999999993</v>
      </c>
    </row>
    <row r="57" spans="1:14" ht="32.25" thickBot="1">
      <c r="A57" s="1">
        <v>32</v>
      </c>
      <c r="B57" s="2" t="s">
        <v>238</v>
      </c>
      <c r="C57" s="2" t="s">
        <v>226</v>
      </c>
      <c r="D57" s="2" t="s">
        <v>19</v>
      </c>
      <c r="E57" s="2">
        <v>12</v>
      </c>
      <c r="F57" s="81">
        <v>1.8</v>
      </c>
      <c r="G57" s="4">
        <f t="shared" si="0"/>
        <v>21.6</v>
      </c>
      <c r="I57" s="89"/>
      <c r="J57" s="89"/>
      <c r="K57" s="89"/>
      <c r="L57" s="89"/>
    </row>
    <row r="58" spans="1:14" ht="24" customHeight="1" thickBot="1">
      <c r="A58" s="1">
        <v>33</v>
      </c>
      <c r="B58" s="2" t="s">
        <v>154</v>
      </c>
      <c r="C58" s="2" t="s">
        <v>168</v>
      </c>
      <c r="D58" s="2" t="s">
        <v>18</v>
      </c>
      <c r="E58" s="2">
        <v>24</v>
      </c>
      <c r="F58" s="81">
        <v>4</v>
      </c>
      <c r="G58" s="4">
        <f t="shared" si="0"/>
        <v>96</v>
      </c>
      <c r="I58" s="89"/>
      <c r="J58" s="89"/>
      <c r="K58" s="89"/>
      <c r="L58" s="89"/>
    </row>
    <row r="59" spans="1:14" ht="25.5" customHeight="1" thickBot="1">
      <c r="A59" s="1">
        <v>34</v>
      </c>
      <c r="B59" s="2" t="s">
        <v>169</v>
      </c>
      <c r="C59" s="2" t="s">
        <v>243</v>
      </c>
      <c r="D59" s="2" t="s">
        <v>18</v>
      </c>
      <c r="E59" s="2">
        <v>19</v>
      </c>
      <c r="F59" s="81">
        <v>18</v>
      </c>
      <c r="G59" s="4">
        <f t="shared" si="0"/>
        <v>342</v>
      </c>
      <c r="I59" s="89"/>
      <c r="J59" s="89"/>
      <c r="K59" s="89"/>
      <c r="L59" s="89"/>
    </row>
    <row r="60" spans="1:14" ht="39" customHeight="1" thickBot="1">
      <c r="A60" s="1">
        <v>35</v>
      </c>
      <c r="B60" s="2" t="s">
        <v>224</v>
      </c>
      <c r="C60" s="2" t="s">
        <v>223</v>
      </c>
      <c r="D60" s="2" t="s">
        <v>20</v>
      </c>
      <c r="E60" s="2">
        <v>1</v>
      </c>
      <c r="F60" s="81">
        <v>23</v>
      </c>
      <c r="G60" s="4">
        <f t="shared" si="0"/>
        <v>23</v>
      </c>
      <c r="I60" s="89"/>
      <c r="J60" s="89"/>
      <c r="K60" s="89"/>
      <c r="L60" s="89"/>
    </row>
    <row r="61" spans="1:14" ht="32.25" thickBot="1">
      <c r="A61" s="1">
        <v>36</v>
      </c>
      <c r="B61" s="2" t="s">
        <v>54</v>
      </c>
      <c r="C61" s="2"/>
      <c r="D61" s="2" t="s">
        <v>18</v>
      </c>
      <c r="E61" s="2">
        <v>2</v>
      </c>
      <c r="F61" s="81">
        <v>0.6</v>
      </c>
      <c r="G61" s="4">
        <f t="shared" si="0"/>
        <v>1.2</v>
      </c>
      <c r="I61" s="89"/>
      <c r="J61" s="89"/>
      <c r="K61" s="89"/>
      <c r="L61" s="89"/>
    </row>
    <row r="62" spans="1:14" ht="32.25" thickBot="1">
      <c r="A62" s="1">
        <v>37</v>
      </c>
      <c r="B62" s="2" t="s">
        <v>55</v>
      </c>
      <c r="C62" s="2"/>
      <c r="D62" s="2" t="s">
        <v>18</v>
      </c>
      <c r="E62" s="2">
        <v>2</v>
      </c>
      <c r="F62" s="81">
        <v>1</v>
      </c>
      <c r="G62" s="4">
        <f t="shared" si="0"/>
        <v>2</v>
      </c>
    </row>
    <row r="63" spans="1:14" ht="32.25" thickBot="1">
      <c r="A63" s="1">
        <v>38</v>
      </c>
      <c r="B63" s="2" t="s">
        <v>8</v>
      </c>
      <c r="C63" s="2"/>
      <c r="D63" s="2" t="s">
        <v>19</v>
      </c>
      <c r="E63" s="2">
        <v>2</v>
      </c>
      <c r="F63" s="81">
        <v>2.5</v>
      </c>
      <c r="G63" s="4">
        <f t="shared" si="0"/>
        <v>5</v>
      </c>
    </row>
    <row r="64" spans="1:14" ht="32.25" thickBot="1">
      <c r="A64" s="1">
        <v>39</v>
      </c>
      <c r="B64" s="2" t="s">
        <v>203</v>
      </c>
      <c r="C64" s="2" t="s">
        <v>204</v>
      </c>
      <c r="D64" s="2" t="s">
        <v>18</v>
      </c>
      <c r="E64" s="2">
        <v>3</v>
      </c>
      <c r="F64" s="81">
        <v>3</v>
      </c>
      <c r="G64" s="4">
        <f t="shared" si="0"/>
        <v>9</v>
      </c>
    </row>
    <row r="65" spans="1:12" ht="48" thickBot="1">
      <c r="A65" s="1">
        <v>40</v>
      </c>
      <c r="B65" s="2" t="s">
        <v>149</v>
      </c>
      <c r="C65" s="2" t="s">
        <v>227</v>
      </c>
      <c r="D65" s="2" t="s">
        <v>18</v>
      </c>
      <c r="E65" s="2">
        <v>5</v>
      </c>
      <c r="F65" s="81">
        <v>2.5</v>
      </c>
      <c r="G65" s="4">
        <f t="shared" si="0"/>
        <v>12.5</v>
      </c>
    </row>
    <row r="66" spans="1:12" ht="48" thickBot="1">
      <c r="A66" s="1">
        <v>41</v>
      </c>
      <c r="B66" s="2" t="s">
        <v>150</v>
      </c>
      <c r="C66" s="2" t="s">
        <v>205</v>
      </c>
      <c r="D66" s="2" t="s">
        <v>18</v>
      </c>
      <c r="E66" s="2">
        <v>10</v>
      </c>
      <c r="F66" s="81">
        <v>1.5</v>
      </c>
      <c r="G66" s="4">
        <f t="shared" si="0"/>
        <v>15</v>
      </c>
    </row>
    <row r="67" spans="1:12" ht="28.5" customHeight="1" thickBot="1">
      <c r="A67" s="1">
        <v>42</v>
      </c>
      <c r="B67" s="2" t="s">
        <v>239</v>
      </c>
      <c r="C67" s="2" t="s">
        <v>56</v>
      </c>
      <c r="D67" s="2" t="s">
        <v>18</v>
      </c>
      <c r="E67" s="2">
        <v>60</v>
      </c>
      <c r="F67" s="81">
        <v>1.8</v>
      </c>
      <c r="G67" s="4">
        <f t="shared" si="0"/>
        <v>108</v>
      </c>
    </row>
    <row r="68" spans="1:12" ht="28.5" customHeight="1" thickBot="1">
      <c r="A68" s="1">
        <v>43</v>
      </c>
      <c r="B68" s="2" t="s">
        <v>171</v>
      </c>
      <c r="C68" s="2" t="s">
        <v>172</v>
      </c>
      <c r="D68" s="2" t="s">
        <v>20</v>
      </c>
      <c r="E68" s="2">
        <v>9</v>
      </c>
      <c r="F68" s="81">
        <v>8</v>
      </c>
      <c r="G68" s="4">
        <f t="shared" si="0"/>
        <v>72</v>
      </c>
    </row>
    <row r="69" spans="1:12" ht="51.75" customHeight="1" thickBot="1">
      <c r="A69" s="1">
        <v>44</v>
      </c>
      <c r="B69" s="2" t="s">
        <v>138</v>
      </c>
      <c r="C69" s="2" t="s">
        <v>139</v>
      </c>
      <c r="D69" s="2" t="s">
        <v>20</v>
      </c>
      <c r="E69" s="2">
        <v>3</v>
      </c>
      <c r="F69" s="81">
        <v>10</v>
      </c>
      <c r="G69" s="4">
        <f t="shared" si="0"/>
        <v>30</v>
      </c>
    </row>
    <row r="70" spans="1:12" ht="28.5" customHeight="1" thickBot="1">
      <c r="A70" s="1">
        <v>45</v>
      </c>
      <c r="B70" s="2" t="s">
        <v>155</v>
      </c>
      <c r="C70" s="2" t="s">
        <v>228</v>
      </c>
      <c r="D70" s="2" t="s">
        <v>18</v>
      </c>
      <c r="E70" s="2">
        <v>4</v>
      </c>
      <c r="F70" s="81">
        <v>3</v>
      </c>
      <c r="G70" s="4">
        <f t="shared" si="0"/>
        <v>12</v>
      </c>
    </row>
    <row r="71" spans="1:12" ht="34.5" thickBot="1">
      <c r="A71" s="1">
        <v>46</v>
      </c>
      <c r="B71" s="2" t="s">
        <v>218</v>
      </c>
      <c r="C71" s="2" t="s">
        <v>219</v>
      </c>
      <c r="D71" s="2" t="s">
        <v>18</v>
      </c>
      <c r="E71" s="2">
        <v>100</v>
      </c>
      <c r="F71" s="81">
        <v>0.7</v>
      </c>
      <c r="G71" s="4">
        <f t="shared" si="0"/>
        <v>70</v>
      </c>
    </row>
    <row r="72" spans="1:12" ht="66.75" customHeight="1" thickBot="1">
      <c r="A72" s="1">
        <v>47</v>
      </c>
      <c r="B72" s="2" t="s">
        <v>240</v>
      </c>
      <c r="C72" s="2" t="s">
        <v>144</v>
      </c>
      <c r="D72" s="2" t="s">
        <v>18</v>
      </c>
      <c r="E72" s="2">
        <v>40</v>
      </c>
      <c r="F72" s="81">
        <v>1</v>
      </c>
      <c r="G72" s="4">
        <f t="shared" si="0"/>
        <v>40</v>
      </c>
    </row>
    <row r="73" spans="1:12" ht="30.75" customHeight="1" thickBot="1">
      <c r="A73" s="1">
        <v>48</v>
      </c>
      <c r="B73" s="2" t="s">
        <v>197</v>
      </c>
      <c r="C73" s="2" t="s">
        <v>195</v>
      </c>
      <c r="D73" s="2" t="s">
        <v>20</v>
      </c>
      <c r="E73" s="2">
        <v>2</v>
      </c>
      <c r="F73" s="81">
        <v>5</v>
      </c>
      <c r="G73" s="4">
        <f t="shared" si="0"/>
        <v>10</v>
      </c>
    </row>
    <row r="74" spans="1:12" ht="27.75" customHeight="1" thickBot="1">
      <c r="A74" s="1">
        <v>49</v>
      </c>
      <c r="B74" s="2" t="s">
        <v>196</v>
      </c>
      <c r="C74" s="2" t="str">
        <f>C73</f>
        <v>zbiorcze opakowanie 10 szt.</v>
      </c>
      <c r="D74" s="2" t="s">
        <v>20</v>
      </c>
      <c r="E74" s="2">
        <v>2</v>
      </c>
      <c r="F74" s="81">
        <v>14</v>
      </c>
      <c r="G74" s="4">
        <f t="shared" si="0"/>
        <v>28</v>
      </c>
    </row>
    <row r="75" spans="1:12" ht="28.5" customHeight="1" thickBot="1">
      <c r="A75" s="1">
        <v>50</v>
      </c>
      <c r="B75" s="7" t="s">
        <v>199</v>
      </c>
      <c r="C75" s="7" t="s">
        <v>198</v>
      </c>
      <c r="D75" s="2" t="s">
        <v>20</v>
      </c>
      <c r="E75" s="2">
        <v>3</v>
      </c>
      <c r="F75" s="81">
        <v>4</v>
      </c>
      <c r="G75" s="4">
        <f t="shared" si="0"/>
        <v>12</v>
      </c>
    </row>
    <row r="76" spans="1:12" ht="27.75" customHeight="1" thickBot="1">
      <c r="A76" s="1">
        <v>51</v>
      </c>
      <c r="B76" s="7" t="s">
        <v>200</v>
      </c>
      <c r="C76" s="7" t="str">
        <f>C75</f>
        <v>zbiorcze opakowanie 12 szt.</v>
      </c>
      <c r="D76" s="2" t="s">
        <v>20</v>
      </c>
      <c r="E76" s="2">
        <v>3</v>
      </c>
      <c r="F76" s="81">
        <v>9</v>
      </c>
      <c r="G76" s="4">
        <f t="shared" si="0"/>
        <v>27</v>
      </c>
    </row>
    <row r="77" spans="1:12" ht="24.75" customHeight="1" thickBot="1">
      <c r="A77" s="1">
        <v>52</v>
      </c>
      <c r="B77" s="7" t="s">
        <v>201</v>
      </c>
      <c r="C77" s="7" t="str">
        <f>C75</f>
        <v>zbiorcze opakowanie 12 szt.</v>
      </c>
      <c r="D77" s="2" t="s">
        <v>20</v>
      </c>
      <c r="E77" s="2">
        <v>4</v>
      </c>
      <c r="F77" s="81">
        <v>5</v>
      </c>
      <c r="G77" s="4">
        <f t="shared" si="0"/>
        <v>20</v>
      </c>
    </row>
    <row r="78" spans="1:12" ht="23.25" customHeight="1" thickBot="1">
      <c r="A78" s="1">
        <v>53</v>
      </c>
      <c r="B78" s="7" t="s">
        <v>202</v>
      </c>
      <c r="C78" s="7" t="str">
        <f>C75</f>
        <v>zbiorcze opakowanie 12 szt.</v>
      </c>
      <c r="D78" s="2" t="s">
        <v>20</v>
      </c>
      <c r="E78" s="2">
        <v>2</v>
      </c>
      <c r="F78" s="81">
        <v>2.99</v>
      </c>
      <c r="G78" s="4">
        <f t="shared" si="0"/>
        <v>5.98</v>
      </c>
    </row>
    <row r="79" spans="1:12" ht="24" customHeight="1" thickBot="1">
      <c r="A79" s="1">
        <v>54</v>
      </c>
      <c r="B79" s="2" t="s">
        <v>206</v>
      </c>
      <c r="C79" s="2" t="s">
        <v>207</v>
      </c>
      <c r="D79" s="2" t="s">
        <v>18</v>
      </c>
      <c r="E79" s="2">
        <v>4</v>
      </c>
      <c r="F79" s="81">
        <v>8</v>
      </c>
      <c r="G79" s="4">
        <f t="shared" si="0"/>
        <v>32</v>
      </c>
    </row>
    <row r="80" spans="1:12" ht="48" thickBot="1">
      <c r="A80" s="1">
        <v>55</v>
      </c>
      <c r="B80" s="2" t="s">
        <v>214</v>
      </c>
      <c r="C80" s="2" t="s">
        <v>9</v>
      </c>
      <c r="D80" s="2" t="s">
        <v>18</v>
      </c>
      <c r="E80" s="2">
        <v>60</v>
      </c>
      <c r="F80" s="81">
        <v>5</v>
      </c>
      <c r="G80" s="4">
        <f t="shared" si="0"/>
        <v>300</v>
      </c>
      <c r="J80" s="89"/>
      <c r="K80" s="89"/>
      <c r="L80" s="89"/>
    </row>
    <row r="81" spans="1:12" ht="48" thickBot="1">
      <c r="A81" s="1">
        <v>56</v>
      </c>
      <c r="B81" s="2" t="s">
        <v>215</v>
      </c>
      <c r="C81" s="2" t="s">
        <v>10</v>
      </c>
      <c r="D81" s="2" t="s">
        <v>18</v>
      </c>
      <c r="E81" s="2">
        <v>40</v>
      </c>
      <c r="F81" s="81">
        <v>5</v>
      </c>
      <c r="G81" s="4">
        <f t="shared" si="0"/>
        <v>200</v>
      </c>
      <c r="J81" s="89"/>
      <c r="K81" s="89"/>
      <c r="L81" s="89"/>
    </row>
    <row r="82" spans="1:12" ht="48" customHeight="1" thickBot="1">
      <c r="A82" s="1">
        <v>57</v>
      </c>
      <c r="B82" s="2" t="s">
        <v>221</v>
      </c>
      <c r="C82" s="2" t="s">
        <v>145</v>
      </c>
      <c r="D82" s="2" t="s">
        <v>18</v>
      </c>
      <c r="E82" s="2">
        <v>6</v>
      </c>
      <c r="F82" s="81">
        <v>8</v>
      </c>
      <c r="G82" s="4">
        <f t="shared" si="0"/>
        <v>48</v>
      </c>
      <c r="J82" s="89"/>
      <c r="K82" s="89"/>
      <c r="L82" s="89"/>
    </row>
    <row r="83" spans="1:12" ht="66" thickBot="1">
      <c r="A83" s="1">
        <v>58</v>
      </c>
      <c r="B83" s="2" t="s">
        <v>231</v>
      </c>
      <c r="C83" s="2" t="s">
        <v>229</v>
      </c>
      <c r="D83" s="2" t="s">
        <v>18</v>
      </c>
      <c r="E83" s="2">
        <v>25</v>
      </c>
      <c r="F83" s="81">
        <v>2.2000000000000002</v>
      </c>
      <c r="G83" s="4">
        <f t="shared" si="0"/>
        <v>55.000000000000007</v>
      </c>
      <c r="J83" s="89"/>
      <c r="K83" s="89"/>
      <c r="L83" s="89"/>
    </row>
    <row r="84" spans="1:12" ht="34.5" thickBot="1">
      <c r="A84" s="1">
        <v>59</v>
      </c>
      <c r="B84" s="2" t="s">
        <v>230</v>
      </c>
      <c r="C84" s="2" t="s">
        <v>232</v>
      </c>
      <c r="D84" s="2" t="s">
        <v>18</v>
      </c>
      <c r="E84" s="2">
        <v>25</v>
      </c>
      <c r="F84" s="81">
        <v>1</v>
      </c>
      <c r="G84" s="4">
        <f t="shared" si="0"/>
        <v>25</v>
      </c>
    </row>
    <row r="85" spans="1:12" ht="32.25" thickBot="1">
      <c r="A85" s="1">
        <v>60</v>
      </c>
      <c r="B85" s="2" t="s">
        <v>156</v>
      </c>
      <c r="C85" s="2" t="s">
        <v>233</v>
      </c>
      <c r="D85" s="2" t="s">
        <v>18</v>
      </c>
      <c r="E85" s="2">
        <v>3</v>
      </c>
      <c r="F85" s="81">
        <v>3</v>
      </c>
      <c r="G85" s="4">
        <f t="shared" si="0"/>
        <v>9</v>
      </c>
      <c r="L85" s="26"/>
    </row>
    <row r="86" spans="1:12" ht="32.25" thickBot="1">
      <c r="A86" s="1">
        <v>61</v>
      </c>
      <c r="B86" s="2" t="s">
        <v>157</v>
      </c>
      <c r="C86" s="2" t="s">
        <v>158</v>
      </c>
      <c r="D86" s="2" t="s">
        <v>18</v>
      </c>
      <c r="E86" s="2">
        <v>6</v>
      </c>
      <c r="F86" s="81">
        <v>1</v>
      </c>
      <c r="G86" s="4">
        <f t="shared" si="0"/>
        <v>6</v>
      </c>
    </row>
    <row r="87" spans="1:12" ht="32.25" thickBot="1">
      <c r="A87" s="1">
        <v>62</v>
      </c>
      <c r="B87" s="2" t="s">
        <v>210</v>
      </c>
      <c r="C87" s="2" t="s">
        <v>211</v>
      </c>
      <c r="D87" s="2" t="s">
        <v>18</v>
      </c>
      <c r="E87" s="2">
        <v>6</v>
      </c>
      <c r="F87" s="81">
        <v>7</v>
      </c>
      <c r="G87" s="4">
        <f t="shared" si="0"/>
        <v>42</v>
      </c>
    </row>
    <row r="88" spans="1:12" ht="30" customHeight="1" thickBot="1">
      <c r="A88" s="1">
        <v>63</v>
      </c>
      <c r="B88" s="2" t="s">
        <v>241</v>
      </c>
      <c r="C88" s="2" t="s">
        <v>11</v>
      </c>
      <c r="D88" s="2" t="s">
        <v>18</v>
      </c>
      <c r="E88" s="2">
        <v>5</v>
      </c>
      <c r="F88" s="81">
        <v>9</v>
      </c>
      <c r="G88" s="4">
        <f t="shared" si="0"/>
        <v>45</v>
      </c>
    </row>
    <row r="89" spans="1:12" ht="21.75" customHeight="1" thickBot="1">
      <c r="A89" s="1">
        <v>64</v>
      </c>
      <c r="B89" s="2" t="s">
        <v>216</v>
      </c>
      <c r="C89" s="2" t="s">
        <v>217</v>
      </c>
      <c r="D89" s="2" t="s">
        <v>18</v>
      </c>
      <c r="E89" s="2">
        <v>5</v>
      </c>
      <c r="F89" s="81">
        <v>3</v>
      </c>
      <c r="G89" s="4">
        <f t="shared" si="0"/>
        <v>15</v>
      </c>
    </row>
    <row r="90" spans="1:12" ht="63.75" thickBot="1">
      <c r="A90" s="1">
        <v>65</v>
      </c>
      <c r="B90" s="2" t="s">
        <v>159</v>
      </c>
      <c r="C90" s="2" t="s">
        <v>194</v>
      </c>
      <c r="D90" s="2" t="s">
        <v>18</v>
      </c>
      <c r="E90" s="2">
        <v>3</v>
      </c>
      <c r="F90" s="81">
        <v>29</v>
      </c>
      <c r="G90" s="4">
        <f t="shared" si="0"/>
        <v>87</v>
      </c>
    </row>
    <row r="91" spans="1:12" ht="38.25" customHeight="1" thickBot="1">
      <c r="A91" s="1">
        <v>66</v>
      </c>
      <c r="B91" s="2" t="s">
        <v>176</v>
      </c>
      <c r="C91" s="2" t="s">
        <v>193</v>
      </c>
      <c r="D91" s="2" t="s">
        <v>20</v>
      </c>
      <c r="E91" s="2">
        <v>4</v>
      </c>
      <c r="F91" s="81">
        <v>1</v>
      </c>
      <c r="G91" s="4">
        <f t="shared" si="0"/>
        <v>4</v>
      </c>
      <c r="J91" s="62"/>
    </row>
    <row r="92" spans="1:12" ht="33.75" customHeight="1" thickBot="1">
      <c r="A92" s="1">
        <v>67</v>
      </c>
      <c r="B92" s="2" t="s">
        <v>175</v>
      </c>
      <c r="C92" s="2" t="s">
        <v>192</v>
      </c>
      <c r="D92" s="2" t="s">
        <v>20</v>
      </c>
      <c r="E92" s="2">
        <v>4</v>
      </c>
      <c r="F92" s="81">
        <v>1.2</v>
      </c>
      <c r="G92" s="4">
        <f t="shared" si="0"/>
        <v>4.8</v>
      </c>
      <c r="I92" s="89"/>
      <c r="J92" s="93"/>
      <c r="K92" s="89"/>
      <c r="L92" s="89"/>
    </row>
    <row r="93" spans="1:12" ht="39.75" customHeight="1" thickBot="1">
      <c r="A93" s="1">
        <v>68</v>
      </c>
      <c r="B93" s="2" t="s">
        <v>177</v>
      </c>
      <c r="C93" s="2" t="s">
        <v>191</v>
      </c>
      <c r="D93" s="2" t="s">
        <v>20</v>
      </c>
      <c r="E93" s="67">
        <v>4</v>
      </c>
      <c r="F93" s="81">
        <v>2</v>
      </c>
      <c r="G93" s="4">
        <f t="shared" ref="G93:G138" si="1">F93*E93</f>
        <v>8</v>
      </c>
      <c r="I93" s="89"/>
      <c r="J93" s="93"/>
      <c r="K93" s="89"/>
      <c r="L93" s="89"/>
    </row>
    <row r="94" spans="1:12" ht="33" customHeight="1" thickBot="1">
      <c r="A94" s="1">
        <v>69</v>
      </c>
      <c r="B94" s="2" t="s">
        <v>178</v>
      </c>
      <c r="C94" s="2" t="s">
        <v>190</v>
      </c>
      <c r="D94" s="2" t="s">
        <v>20</v>
      </c>
      <c r="E94" s="2">
        <v>2</v>
      </c>
      <c r="F94" s="81">
        <v>9.9</v>
      </c>
      <c r="G94" s="4">
        <f t="shared" si="1"/>
        <v>19.8</v>
      </c>
      <c r="I94" s="89"/>
      <c r="J94" s="93"/>
      <c r="K94" s="89"/>
      <c r="L94" s="89"/>
    </row>
    <row r="95" spans="1:12" ht="24" customHeight="1" thickBot="1">
      <c r="A95" s="1">
        <v>70</v>
      </c>
      <c r="B95" s="2" t="s">
        <v>179</v>
      </c>
      <c r="C95" s="2" t="s">
        <v>180</v>
      </c>
      <c r="D95" s="2" t="s">
        <v>18</v>
      </c>
      <c r="E95" s="2">
        <v>2</v>
      </c>
      <c r="F95" s="81">
        <v>14</v>
      </c>
      <c r="G95" s="4">
        <f t="shared" si="1"/>
        <v>28</v>
      </c>
      <c r="I95" s="94"/>
      <c r="J95" s="89"/>
      <c r="K95" s="89"/>
      <c r="L95" s="89"/>
    </row>
    <row r="96" spans="1:12" ht="24" customHeight="1" thickBot="1">
      <c r="A96" s="1">
        <v>71</v>
      </c>
      <c r="B96" s="2" t="s">
        <v>181</v>
      </c>
      <c r="C96" s="2" t="s">
        <v>182</v>
      </c>
      <c r="D96" s="2" t="s">
        <v>18</v>
      </c>
      <c r="E96" s="2">
        <v>5</v>
      </c>
      <c r="F96" s="81">
        <v>5</v>
      </c>
      <c r="G96" s="4">
        <f t="shared" si="1"/>
        <v>25</v>
      </c>
    </row>
    <row r="97" spans="1:16" ht="25.5" customHeight="1" thickBot="1">
      <c r="A97" s="1">
        <v>72</v>
      </c>
      <c r="B97" s="2" t="s">
        <v>183</v>
      </c>
      <c r="C97" s="2" t="str">
        <f>C96</f>
        <v>twarda okładka, kartki w kratkę</v>
      </c>
      <c r="D97" s="2" t="s">
        <v>18</v>
      </c>
      <c r="E97" s="2">
        <v>2</v>
      </c>
      <c r="F97" s="81">
        <v>8.5</v>
      </c>
      <c r="G97" s="4">
        <f t="shared" si="1"/>
        <v>17</v>
      </c>
    </row>
    <row r="98" spans="1:16" ht="24" customHeight="1" thickBot="1">
      <c r="A98" s="1">
        <v>73</v>
      </c>
      <c r="B98" s="2" t="s">
        <v>184</v>
      </c>
      <c r="C98" s="2" t="str">
        <f>C97</f>
        <v>twarda okładka, kartki w kratkę</v>
      </c>
      <c r="D98" s="2" t="s">
        <v>18</v>
      </c>
      <c r="E98" s="2">
        <v>4</v>
      </c>
      <c r="F98" s="81">
        <v>2.2000000000000002</v>
      </c>
      <c r="G98" s="4">
        <f t="shared" si="1"/>
        <v>8.8000000000000007</v>
      </c>
    </row>
    <row r="99" spans="1:16" ht="25.5" customHeight="1" thickBot="1">
      <c r="A99" s="1">
        <v>74</v>
      </c>
      <c r="B99" s="2" t="s">
        <v>186</v>
      </c>
      <c r="C99" s="2" t="str">
        <f>C95</f>
        <v>kartki w kratkę</v>
      </c>
      <c r="D99" s="2" t="s">
        <v>18</v>
      </c>
      <c r="E99" s="2">
        <v>2</v>
      </c>
      <c r="F99" s="81">
        <v>0.7</v>
      </c>
      <c r="G99" s="4">
        <f t="shared" si="1"/>
        <v>1.4</v>
      </c>
    </row>
    <row r="100" spans="1:16" ht="23.25" customHeight="1" thickBot="1">
      <c r="A100" s="1">
        <v>75</v>
      </c>
      <c r="B100" s="2" t="s">
        <v>185</v>
      </c>
      <c r="C100" s="2" t="str">
        <f>C99</f>
        <v>kartki w kratkę</v>
      </c>
      <c r="D100" s="2" t="s">
        <v>18</v>
      </c>
      <c r="E100" s="2">
        <v>2</v>
      </c>
      <c r="F100" s="81">
        <v>0.5</v>
      </c>
      <c r="G100" s="4">
        <f t="shared" si="1"/>
        <v>1</v>
      </c>
    </row>
    <row r="101" spans="1:16" ht="26.25" customHeight="1" thickBot="1">
      <c r="A101" s="1">
        <v>76</v>
      </c>
      <c r="B101" s="2" t="s">
        <v>187</v>
      </c>
      <c r="C101" s="2" t="s">
        <v>242</v>
      </c>
      <c r="D101" s="2" t="s">
        <v>18</v>
      </c>
      <c r="E101" s="2">
        <v>2</v>
      </c>
      <c r="F101" s="81">
        <v>1</v>
      </c>
      <c r="G101" s="4">
        <f t="shared" si="1"/>
        <v>2</v>
      </c>
      <c r="I101" s="89"/>
      <c r="J101" s="89"/>
      <c r="K101" s="89"/>
      <c r="L101" s="89"/>
      <c r="M101" s="89"/>
      <c r="N101" s="89"/>
      <c r="O101" s="89"/>
      <c r="P101" s="89"/>
    </row>
    <row r="102" spans="1:16" ht="42" customHeight="1" thickBot="1">
      <c r="A102" s="1">
        <v>77</v>
      </c>
      <c r="B102" s="2" t="s">
        <v>173</v>
      </c>
      <c r="C102" s="2" t="s">
        <v>174</v>
      </c>
      <c r="D102" s="2" t="s">
        <v>20</v>
      </c>
      <c r="E102" s="2">
        <v>15</v>
      </c>
      <c r="F102" s="81">
        <v>4</v>
      </c>
      <c r="G102" s="4">
        <f t="shared" si="1"/>
        <v>60</v>
      </c>
      <c r="I102" s="89"/>
      <c r="J102" s="89"/>
      <c r="K102" s="89"/>
      <c r="L102" s="89"/>
      <c r="M102" s="89"/>
      <c r="N102" s="89"/>
      <c r="O102" s="89"/>
      <c r="P102" s="89"/>
    </row>
    <row r="103" spans="1:16" ht="63.75" thickBot="1">
      <c r="A103" s="1">
        <v>78</v>
      </c>
      <c r="B103" s="2" t="s">
        <v>188</v>
      </c>
      <c r="C103" s="2" t="s">
        <v>189</v>
      </c>
      <c r="D103" s="2" t="s">
        <v>18</v>
      </c>
      <c r="E103" s="2">
        <v>10</v>
      </c>
      <c r="F103" s="81">
        <v>2</v>
      </c>
      <c r="G103" s="4">
        <f t="shared" si="1"/>
        <v>20</v>
      </c>
      <c r="H103" s="22"/>
      <c r="I103" s="89"/>
      <c r="J103" s="89"/>
      <c r="K103" s="89"/>
      <c r="L103" s="89"/>
      <c r="M103" s="89"/>
      <c r="N103" s="89"/>
      <c r="O103" s="89"/>
      <c r="P103" s="89"/>
    </row>
    <row r="104" spans="1:16" ht="23.25" customHeight="1" thickBot="1">
      <c r="A104" s="28"/>
      <c r="B104" s="29"/>
      <c r="C104" s="29"/>
      <c r="D104" s="29"/>
      <c r="E104" s="29"/>
      <c r="F104" s="29" t="s">
        <v>113</v>
      </c>
      <c r="G104" s="4">
        <f>SUM(G26:G103)</f>
        <v>3398.6600000000008</v>
      </c>
      <c r="I104" s="90"/>
      <c r="J104" s="91"/>
      <c r="K104" s="89"/>
      <c r="L104" s="92"/>
      <c r="M104" s="92"/>
      <c r="N104" s="92"/>
      <c r="O104" s="89"/>
      <c r="P104" s="89"/>
    </row>
    <row r="105" spans="1:16" ht="24" customHeight="1" thickBot="1">
      <c r="A105" s="65" t="s">
        <v>52</v>
      </c>
      <c r="B105" s="66" t="s">
        <v>57</v>
      </c>
      <c r="C105" s="66"/>
      <c r="D105" s="66" t="s">
        <v>52</v>
      </c>
      <c r="E105" s="23" t="s">
        <v>22</v>
      </c>
      <c r="F105" s="23" t="s">
        <v>37</v>
      </c>
      <c r="G105" s="69">
        <f>G104*1.23</f>
        <v>4180.3518000000013</v>
      </c>
      <c r="H105">
        <v>5000</v>
      </c>
      <c r="I105" s="89"/>
      <c r="J105" s="89"/>
      <c r="K105" s="89"/>
      <c r="L105" s="89"/>
      <c r="M105" s="89"/>
      <c r="N105" s="89"/>
      <c r="O105" s="89"/>
      <c r="P105" s="89"/>
    </row>
    <row r="106" spans="1:16" ht="25.5" customHeight="1" thickBot="1">
      <c r="A106" s="1">
        <v>1</v>
      </c>
      <c r="B106" s="56" t="s">
        <v>12</v>
      </c>
      <c r="C106" s="56"/>
      <c r="D106" s="2" t="s">
        <v>36</v>
      </c>
      <c r="E106" s="7">
        <v>1</v>
      </c>
      <c r="F106" s="81">
        <v>310</v>
      </c>
      <c r="G106" s="4">
        <f t="shared" si="1"/>
        <v>310</v>
      </c>
      <c r="H106" s="57" t="s">
        <v>106</v>
      </c>
      <c r="I106" s="89"/>
      <c r="J106" s="89"/>
      <c r="K106" s="89"/>
      <c r="L106" s="89"/>
      <c r="M106" s="89"/>
      <c r="N106" s="89"/>
      <c r="O106" s="89"/>
      <c r="P106" s="89"/>
    </row>
    <row r="107" spans="1:16" ht="22.5" customHeight="1" thickBot="1">
      <c r="A107" s="27">
        <v>2</v>
      </c>
      <c r="B107" s="56" t="s">
        <v>13</v>
      </c>
      <c r="C107" s="56"/>
      <c r="D107" s="17" t="s">
        <v>18</v>
      </c>
      <c r="E107" s="72">
        <v>3</v>
      </c>
      <c r="F107" s="84">
        <v>180</v>
      </c>
      <c r="G107" s="4">
        <f t="shared" si="1"/>
        <v>540</v>
      </c>
      <c r="H107" s="57" t="s">
        <v>106</v>
      </c>
      <c r="I107" s="89"/>
      <c r="J107" s="92"/>
      <c r="K107" s="89"/>
      <c r="L107" s="89"/>
      <c r="M107" s="89"/>
      <c r="N107" s="89"/>
      <c r="O107" s="89"/>
      <c r="P107" s="89"/>
    </row>
    <row r="108" spans="1:16" ht="23.25" customHeight="1" thickBot="1">
      <c r="A108" s="1">
        <v>3</v>
      </c>
      <c r="B108" s="43" t="s">
        <v>38</v>
      </c>
      <c r="C108" s="43"/>
      <c r="D108" s="17" t="s">
        <v>18</v>
      </c>
      <c r="E108" s="72">
        <v>1</v>
      </c>
      <c r="F108" s="84">
        <v>80</v>
      </c>
      <c r="G108" s="4">
        <f t="shared" si="1"/>
        <v>80</v>
      </c>
      <c r="H108" s="42" t="s">
        <v>85</v>
      </c>
      <c r="I108" s="89"/>
      <c r="J108" s="89"/>
      <c r="K108" s="89"/>
      <c r="L108" s="89"/>
      <c r="M108" s="89"/>
      <c r="N108" s="89"/>
      <c r="O108" s="89"/>
      <c r="P108" s="89"/>
    </row>
    <row r="109" spans="1:16" ht="25.5" customHeight="1" thickBot="1">
      <c r="A109" s="1">
        <v>4</v>
      </c>
      <c r="B109" s="43" t="s">
        <v>39</v>
      </c>
      <c r="C109" s="43"/>
      <c r="D109" s="17" t="s">
        <v>18</v>
      </c>
      <c r="E109" s="72">
        <v>1</v>
      </c>
      <c r="F109" s="84">
        <v>80</v>
      </c>
      <c r="G109" s="4">
        <f t="shared" si="1"/>
        <v>80</v>
      </c>
      <c r="H109" s="42" t="s">
        <v>85</v>
      </c>
      <c r="I109" s="89"/>
      <c r="J109" s="89"/>
      <c r="K109" s="89"/>
      <c r="L109" s="89"/>
      <c r="M109" s="89"/>
      <c r="N109" s="89"/>
      <c r="O109" s="89"/>
      <c r="P109" s="89"/>
    </row>
    <row r="110" spans="1:16" ht="25.5" customHeight="1" thickBot="1">
      <c r="A110" s="1">
        <v>5</v>
      </c>
      <c r="B110" s="43" t="s">
        <v>40</v>
      </c>
      <c r="C110" s="43"/>
      <c r="D110" s="17" t="s">
        <v>18</v>
      </c>
      <c r="E110" s="72">
        <v>1</v>
      </c>
      <c r="F110" s="84">
        <v>80</v>
      </c>
      <c r="G110" s="4">
        <f t="shared" si="1"/>
        <v>80</v>
      </c>
      <c r="H110" s="42" t="s">
        <v>85</v>
      </c>
      <c r="I110" s="89"/>
      <c r="J110" s="89"/>
      <c r="K110" s="89"/>
      <c r="L110" s="89"/>
      <c r="M110" s="89"/>
      <c r="N110" s="89"/>
      <c r="O110" s="89"/>
      <c r="P110" s="89"/>
    </row>
    <row r="111" spans="1:16" ht="21.75" customHeight="1" thickBot="1">
      <c r="A111" s="1">
        <v>6</v>
      </c>
      <c r="B111" s="43" t="s">
        <v>41</v>
      </c>
      <c r="C111" s="43"/>
      <c r="D111" s="17" t="s">
        <v>18</v>
      </c>
      <c r="E111" s="72">
        <v>1</v>
      </c>
      <c r="F111" s="84">
        <v>80</v>
      </c>
      <c r="G111" s="4">
        <f t="shared" si="1"/>
        <v>80</v>
      </c>
      <c r="H111" s="42" t="s">
        <v>85</v>
      </c>
    </row>
    <row r="112" spans="1:16" ht="24.75" customHeight="1" thickBot="1">
      <c r="A112" s="1">
        <v>7</v>
      </c>
      <c r="B112" s="43" t="s">
        <v>42</v>
      </c>
      <c r="C112" s="43"/>
      <c r="D112" s="17" t="s">
        <v>18</v>
      </c>
      <c r="E112" s="72">
        <v>1</v>
      </c>
      <c r="F112" s="84">
        <v>80</v>
      </c>
      <c r="G112" s="4">
        <f t="shared" si="1"/>
        <v>80</v>
      </c>
      <c r="H112" s="42" t="s">
        <v>85</v>
      </c>
    </row>
    <row r="113" spans="1:15" ht="24.75" customHeight="1" thickBot="1">
      <c r="A113" s="27"/>
      <c r="B113" s="46" t="s">
        <v>105</v>
      </c>
      <c r="C113" s="46"/>
      <c r="D113" s="17" t="s">
        <v>18</v>
      </c>
      <c r="E113" s="72">
        <v>1</v>
      </c>
      <c r="F113" s="84">
        <v>250</v>
      </c>
      <c r="G113" s="4">
        <f t="shared" si="1"/>
        <v>250</v>
      </c>
      <c r="H113" s="45" t="s">
        <v>106</v>
      </c>
    </row>
    <row r="114" spans="1:15" ht="25.5" customHeight="1" thickBot="1">
      <c r="A114" s="1">
        <v>13</v>
      </c>
      <c r="B114" s="58" t="s">
        <v>65</v>
      </c>
      <c r="C114" s="58"/>
      <c r="D114" s="17" t="s">
        <v>18</v>
      </c>
      <c r="E114" s="72">
        <v>1</v>
      </c>
      <c r="F114" s="84">
        <v>130</v>
      </c>
      <c r="G114" s="4">
        <f t="shared" si="1"/>
        <v>130</v>
      </c>
      <c r="H114" s="59" t="s">
        <v>85</v>
      </c>
    </row>
    <row r="115" spans="1:15" ht="25.5" customHeight="1" thickBot="1">
      <c r="A115" s="1">
        <v>14</v>
      </c>
      <c r="B115" s="58" t="s">
        <v>67</v>
      </c>
      <c r="C115" s="58"/>
      <c r="D115" s="17" t="s">
        <v>18</v>
      </c>
      <c r="E115" s="72">
        <v>1</v>
      </c>
      <c r="F115" s="84">
        <v>250</v>
      </c>
      <c r="G115" s="4">
        <f t="shared" si="1"/>
        <v>250</v>
      </c>
      <c r="H115" s="59" t="s">
        <v>85</v>
      </c>
    </row>
    <row r="116" spans="1:15" ht="24" customHeight="1" thickBot="1">
      <c r="A116" s="1">
        <v>15</v>
      </c>
      <c r="B116" s="17" t="s">
        <v>61</v>
      </c>
      <c r="C116" s="17"/>
      <c r="D116" s="17" t="s">
        <v>18</v>
      </c>
      <c r="E116" s="72">
        <v>2</v>
      </c>
      <c r="F116" s="84">
        <v>50</v>
      </c>
      <c r="G116" s="4">
        <f t="shared" si="1"/>
        <v>100</v>
      </c>
      <c r="H116" s="49" t="s">
        <v>110</v>
      </c>
      <c r="I116" s="34"/>
      <c r="J116" s="34"/>
      <c r="K116" s="34"/>
    </row>
    <row r="117" spans="1:15" ht="26.25" customHeight="1" thickBot="1">
      <c r="A117" s="1">
        <v>16</v>
      </c>
      <c r="B117" s="17" t="s">
        <v>62</v>
      </c>
      <c r="C117" s="17"/>
      <c r="D117" s="17" t="s">
        <v>18</v>
      </c>
      <c r="E117" s="72">
        <v>2</v>
      </c>
      <c r="F117" s="84">
        <v>50</v>
      </c>
      <c r="G117" s="4">
        <f t="shared" si="1"/>
        <v>100</v>
      </c>
      <c r="H117" t="s">
        <v>110</v>
      </c>
      <c r="I117" s="34"/>
      <c r="J117" s="34"/>
      <c r="K117" s="34"/>
    </row>
    <row r="118" spans="1:15" ht="24" customHeight="1" thickBot="1">
      <c r="A118" s="1">
        <v>17</v>
      </c>
      <c r="B118" s="17" t="s">
        <v>63</v>
      </c>
      <c r="C118" s="17"/>
      <c r="D118" s="17" t="s">
        <v>18</v>
      </c>
      <c r="E118" s="72">
        <v>2</v>
      </c>
      <c r="F118" s="84">
        <v>50</v>
      </c>
      <c r="G118" s="4">
        <f t="shared" si="1"/>
        <v>100</v>
      </c>
      <c r="H118" t="s">
        <v>110</v>
      </c>
      <c r="I118" s="34"/>
      <c r="J118" s="34"/>
      <c r="K118" s="34"/>
    </row>
    <row r="119" spans="1:15" ht="24.75" customHeight="1" thickBot="1">
      <c r="A119" s="1">
        <v>18</v>
      </c>
      <c r="B119" s="17" t="s">
        <v>60</v>
      </c>
      <c r="C119" s="17"/>
      <c r="D119" s="17" t="s">
        <v>18</v>
      </c>
      <c r="E119" s="72">
        <v>2</v>
      </c>
      <c r="F119" s="84">
        <v>50</v>
      </c>
      <c r="G119" s="4">
        <f t="shared" si="1"/>
        <v>100</v>
      </c>
      <c r="H119" t="s">
        <v>110</v>
      </c>
      <c r="I119" s="34"/>
      <c r="J119" s="34"/>
      <c r="K119" s="34"/>
    </row>
    <row r="120" spans="1:15" ht="24.75" customHeight="1" thickBot="1">
      <c r="A120" s="27">
        <v>19</v>
      </c>
      <c r="B120" s="48" t="s">
        <v>68</v>
      </c>
      <c r="C120" s="48"/>
      <c r="D120" s="17" t="str">
        <f>D119</f>
        <v>szt.</v>
      </c>
      <c r="E120" s="72">
        <v>2</v>
      </c>
      <c r="F120" s="84">
        <v>450</v>
      </c>
      <c r="G120" s="4">
        <f t="shared" si="1"/>
        <v>900</v>
      </c>
      <c r="H120" t="s">
        <v>109</v>
      </c>
      <c r="I120" s="34"/>
      <c r="J120" s="34"/>
      <c r="K120" s="34"/>
    </row>
    <row r="121" spans="1:15" ht="24" customHeight="1" thickBot="1">
      <c r="A121" s="27">
        <v>20</v>
      </c>
      <c r="B121" s="48" t="s">
        <v>69</v>
      </c>
      <c r="C121" s="48"/>
      <c r="D121" s="17" t="str">
        <f>D120</f>
        <v>szt.</v>
      </c>
      <c r="E121" s="72">
        <v>1</v>
      </c>
      <c r="F121" s="84">
        <v>450</v>
      </c>
      <c r="G121" s="4">
        <f t="shared" si="1"/>
        <v>450</v>
      </c>
      <c r="H121" t="s">
        <v>109</v>
      </c>
      <c r="I121" s="34"/>
      <c r="J121" s="34"/>
      <c r="K121" s="34"/>
    </row>
    <row r="122" spans="1:15" ht="25.5" customHeight="1" thickBot="1">
      <c r="A122" s="27">
        <v>21</v>
      </c>
      <c r="B122" s="48" t="s">
        <v>70</v>
      </c>
      <c r="C122" s="48"/>
      <c r="D122" s="17" t="s">
        <v>18</v>
      </c>
      <c r="E122" s="72">
        <v>1</v>
      </c>
      <c r="F122" s="84">
        <v>450</v>
      </c>
      <c r="G122" s="4">
        <f t="shared" si="1"/>
        <v>450</v>
      </c>
      <c r="H122" t="s">
        <v>109</v>
      </c>
      <c r="I122" s="34"/>
      <c r="J122" s="34"/>
      <c r="K122" s="34"/>
    </row>
    <row r="123" spans="1:15" ht="26.25" customHeight="1" thickBot="1">
      <c r="A123" s="27">
        <v>22</v>
      </c>
      <c r="B123" s="48" t="s">
        <v>71</v>
      </c>
      <c r="C123" s="48"/>
      <c r="D123" s="17" t="s">
        <v>18</v>
      </c>
      <c r="E123" s="72">
        <v>1</v>
      </c>
      <c r="F123" s="84">
        <v>450</v>
      </c>
      <c r="G123" s="4">
        <f t="shared" si="1"/>
        <v>450</v>
      </c>
      <c r="H123" t="s">
        <v>109</v>
      </c>
      <c r="I123" s="34"/>
      <c r="J123" s="34"/>
      <c r="K123" s="34"/>
    </row>
    <row r="124" spans="1:15" ht="23.25" customHeight="1" thickBot="1">
      <c r="A124" s="27">
        <v>23</v>
      </c>
      <c r="B124" s="17" t="s">
        <v>14</v>
      </c>
      <c r="C124" s="17"/>
      <c r="D124" s="17" t="s">
        <v>18</v>
      </c>
      <c r="E124" s="72">
        <v>1</v>
      </c>
      <c r="F124" s="84">
        <v>160</v>
      </c>
      <c r="G124" s="4">
        <f t="shared" si="1"/>
        <v>160</v>
      </c>
      <c r="H124" t="s">
        <v>110</v>
      </c>
      <c r="I124" s="34"/>
      <c r="J124" s="34"/>
      <c r="K124" s="34"/>
    </row>
    <row r="125" spans="1:15" ht="26.25" customHeight="1" thickBot="1">
      <c r="A125" s="27">
        <v>24</v>
      </c>
      <c r="B125" s="55" t="s">
        <v>66</v>
      </c>
      <c r="C125" s="55"/>
      <c r="D125" s="17" t="s">
        <v>18</v>
      </c>
      <c r="E125" s="72">
        <v>3</v>
      </c>
      <c r="F125" s="84">
        <v>320</v>
      </c>
      <c r="G125" s="4">
        <f t="shared" si="1"/>
        <v>960</v>
      </c>
      <c r="H125" t="s">
        <v>121</v>
      </c>
      <c r="I125" s="34"/>
      <c r="J125" s="34"/>
      <c r="K125" s="34"/>
    </row>
    <row r="126" spans="1:15" ht="32.25" thickBot="1">
      <c r="A126" s="1">
        <v>25</v>
      </c>
      <c r="B126" s="47" t="s">
        <v>27</v>
      </c>
      <c r="C126" s="47"/>
      <c r="D126" s="17" t="s">
        <v>18</v>
      </c>
      <c r="E126" s="72">
        <v>3</v>
      </c>
      <c r="F126" s="84">
        <v>320</v>
      </c>
      <c r="G126" s="4">
        <f t="shared" si="1"/>
        <v>960</v>
      </c>
      <c r="H126" t="s">
        <v>108</v>
      </c>
      <c r="I126" s="34"/>
      <c r="J126" s="34"/>
      <c r="K126" s="34"/>
      <c r="O126" s="32"/>
    </row>
    <row r="127" spans="1:15" ht="32.25" thickBot="1">
      <c r="A127" s="1">
        <v>26</v>
      </c>
      <c r="B127" s="47" t="s">
        <v>29</v>
      </c>
      <c r="C127" s="47"/>
      <c r="D127" s="17" t="s">
        <v>18</v>
      </c>
      <c r="E127" s="72">
        <v>2</v>
      </c>
      <c r="F127" s="84">
        <v>380</v>
      </c>
      <c r="G127" s="4">
        <f t="shared" si="1"/>
        <v>760</v>
      </c>
      <c r="H127" t="s">
        <v>108</v>
      </c>
      <c r="I127" s="34"/>
      <c r="J127" s="34"/>
      <c r="K127" s="34"/>
      <c r="O127" s="32"/>
    </row>
    <row r="128" spans="1:15" ht="32.25" thickBot="1">
      <c r="A128" s="1">
        <v>27</v>
      </c>
      <c r="B128" s="47" t="s">
        <v>30</v>
      </c>
      <c r="C128" s="47"/>
      <c r="D128" s="17" t="s">
        <v>18</v>
      </c>
      <c r="E128" s="72">
        <v>2</v>
      </c>
      <c r="F128" s="84">
        <v>370</v>
      </c>
      <c r="G128" s="4">
        <f t="shared" si="1"/>
        <v>740</v>
      </c>
      <c r="H128" t="s">
        <v>108</v>
      </c>
      <c r="I128" s="34"/>
      <c r="J128" s="34"/>
      <c r="K128" s="34"/>
      <c r="O128" s="32"/>
    </row>
    <row r="129" spans="1:17" ht="32.25" thickBot="1">
      <c r="A129" s="1">
        <v>28</v>
      </c>
      <c r="B129" s="47" t="s">
        <v>31</v>
      </c>
      <c r="C129" s="47"/>
      <c r="D129" s="17" t="s">
        <v>18</v>
      </c>
      <c r="E129" s="72">
        <v>2</v>
      </c>
      <c r="F129" s="84">
        <v>370</v>
      </c>
      <c r="G129" s="4">
        <f t="shared" si="1"/>
        <v>740</v>
      </c>
      <c r="H129" t="s">
        <v>108</v>
      </c>
      <c r="I129" s="34"/>
      <c r="J129" s="34"/>
      <c r="K129" s="34"/>
      <c r="O129" s="32"/>
    </row>
    <row r="130" spans="1:17" ht="32.25" thickBot="1">
      <c r="A130" s="1">
        <v>29</v>
      </c>
      <c r="B130" s="47" t="s">
        <v>32</v>
      </c>
      <c r="C130" s="47"/>
      <c r="D130" s="17" t="s">
        <v>18</v>
      </c>
      <c r="E130" s="72">
        <v>2</v>
      </c>
      <c r="F130" s="84">
        <v>60</v>
      </c>
      <c r="G130" s="4">
        <f t="shared" si="1"/>
        <v>120</v>
      </c>
      <c r="H130" s="54" t="s">
        <v>108</v>
      </c>
      <c r="O130" s="32"/>
    </row>
    <row r="131" spans="1:17" ht="32.25" thickBot="1">
      <c r="A131" s="27">
        <v>30</v>
      </c>
      <c r="B131" s="44" t="s">
        <v>28</v>
      </c>
      <c r="C131" s="44"/>
      <c r="D131" s="17" t="s">
        <v>18</v>
      </c>
      <c r="E131" s="72">
        <v>4</v>
      </c>
      <c r="F131" s="84">
        <v>40</v>
      </c>
      <c r="G131" s="4">
        <f t="shared" si="1"/>
        <v>160</v>
      </c>
      <c r="H131" s="33" t="s">
        <v>107</v>
      </c>
      <c r="O131" s="32"/>
    </row>
    <row r="132" spans="1:17" ht="32.25" thickBot="1">
      <c r="A132" s="27">
        <v>31</v>
      </c>
      <c r="B132" s="44" t="s">
        <v>33</v>
      </c>
      <c r="C132" s="44"/>
      <c r="D132" s="17" t="s">
        <v>18</v>
      </c>
      <c r="E132" s="72">
        <v>4</v>
      </c>
      <c r="F132" s="84">
        <v>40</v>
      </c>
      <c r="G132" s="4">
        <f t="shared" si="1"/>
        <v>160</v>
      </c>
      <c r="H132" s="33" t="s">
        <v>107</v>
      </c>
      <c r="O132" s="32"/>
    </row>
    <row r="133" spans="1:17" ht="32.25" thickBot="1">
      <c r="A133" s="27">
        <v>32</v>
      </c>
      <c r="B133" s="44" t="s">
        <v>34</v>
      </c>
      <c r="C133" s="44"/>
      <c r="D133" s="17" t="s">
        <v>18</v>
      </c>
      <c r="E133" s="72">
        <v>4</v>
      </c>
      <c r="F133" s="84">
        <v>40</v>
      </c>
      <c r="G133" s="4">
        <f t="shared" si="1"/>
        <v>160</v>
      </c>
      <c r="H133" s="33" t="s">
        <v>107</v>
      </c>
      <c r="O133" s="32"/>
    </row>
    <row r="134" spans="1:17" ht="23.25" customHeight="1" thickBot="1">
      <c r="A134" s="27">
        <v>33</v>
      </c>
      <c r="B134" s="44" t="s">
        <v>35</v>
      </c>
      <c r="C134" s="44"/>
      <c r="D134" s="17" t="s">
        <v>18</v>
      </c>
      <c r="E134" s="72">
        <v>4</v>
      </c>
      <c r="F134" s="84">
        <v>40</v>
      </c>
      <c r="G134" s="4">
        <f t="shared" si="1"/>
        <v>160</v>
      </c>
      <c r="H134" s="33" t="s">
        <v>107</v>
      </c>
      <c r="O134" s="32"/>
    </row>
    <row r="135" spans="1:17" ht="36.75" customHeight="1" thickBot="1">
      <c r="A135" s="28"/>
      <c r="B135" s="30"/>
      <c r="C135" s="30"/>
      <c r="D135" s="30"/>
      <c r="E135" s="30"/>
      <c r="F135" s="30" t="s">
        <v>113</v>
      </c>
      <c r="G135" s="4">
        <f>SUM(G106:G134)</f>
        <v>9610</v>
      </c>
      <c r="I135" s="89"/>
      <c r="J135" s="89"/>
      <c r="K135" s="89"/>
      <c r="L135" s="94"/>
      <c r="M135" s="89"/>
      <c r="O135" s="32"/>
    </row>
    <row r="136" spans="1:17" ht="21.75" customHeight="1" thickBot="1">
      <c r="A136" s="15" t="s">
        <v>52</v>
      </c>
      <c r="B136" s="66" t="s">
        <v>58</v>
      </c>
      <c r="C136" s="66"/>
      <c r="D136" s="66" t="s">
        <v>52</v>
      </c>
      <c r="E136" s="23" t="s">
        <v>22</v>
      </c>
      <c r="F136" s="23" t="s">
        <v>246</v>
      </c>
      <c r="G136" s="69">
        <f>G135*1.23</f>
        <v>11820.3</v>
      </c>
      <c r="H136">
        <v>10000</v>
      </c>
      <c r="I136" s="90"/>
      <c r="J136" s="91"/>
      <c r="K136" s="89"/>
      <c r="L136" s="92"/>
      <c r="M136" s="89"/>
      <c r="O136" s="32"/>
      <c r="Q136" s="32"/>
    </row>
    <row r="137" spans="1:17" ht="26.25" customHeight="1" thickBot="1">
      <c r="A137" s="2">
        <v>1</v>
      </c>
      <c r="B137" s="2" t="s">
        <v>15</v>
      </c>
      <c r="C137" s="2"/>
      <c r="D137" s="2" t="s">
        <v>21</v>
      </c>
      <c r="E137" s="7">
        <v>250</v>
      </c>
      <c r="F137" s="81">
        <v>10</v>
      </c>
      <c r="G137" s="4">
        <f t="shared" si="1"/>
        <v>2500</v>
      </c>
      <c r="H137" t="s">
        <v>77</v>
      </c>
      <c r="I137" s="89"/>
      <c r="J137" s="89"/>
      <c r="K137" s="89"/>
      <c r="L137" s="89"/>
      <c r="M137" s="89"/>
    </row>
    <row r="138" spans="1:17" ht="25.5" customHeight="1" thickBot="1">
      <c r="A138" s="2">
        <v>2</v>
      </c>
      <c r="B138" s="2" t="s">
        <v>16</v>
      </c>
      <c r="C138" s="2"/>
      <c r="D138" s="2" t="s">
        <v>21</v>
      </c>
      <c r="E138" s="7">
        <v>15</v>
      </c>
      <c r="F138" s="81">
        <v>23</v>
      </c>
      <c r="G138" s="4">
        <f t="shared" si="1"/>
        <v>345</v>
      </c>
      <c r="I138" s="89"/>
      <c r="J138" s="89"/>
      <c r="K138" s="89"/>
      <c r="L138" s="89"/>
      <c r="M138" s="89"/>
    </row>
    <row r="139" spans="1:17" ht="25.5" customHeight="1" thickBot="1">
      <c r="A139" s="29"/>
      <c r="B139" s="29"/>
      <c r="C139" s="29"/>
      <c r="D139" s="29"/>
      <c r="E139" s="29"/>
      <c r="F139" s="29" t="s">
        <v>113</v>
      </c>
      <c r="G139" s="4">
        <f>G138+G137</f>
        <v>2845</v>
      </c>
      <c r="I139" s="89"/>
      <c r="J139" s="89"/>
      <c r="K139" s="89"/>
      <c r="L139" s="94"/>
      <c r="M139" s="89"/>
    </row>
    <row r="140" spans="1:17" ht="27" customHeight="1" thickBot="1">
      <c r="A140" s="2" t="s">
        <v>52</v>
      </c>
      <c r="B140" s="2" t="s">
        <v>52</v>
      </c>
      <c r="C140" s="2"/>
      <c r="D140" s="2" t="s">
        <v>52</v>
      </c>
      <c r="E140" s="23" t="s">
        <v>22</v>
      </c>
      <c r="F140" s="23" t="s">
        <v>25</v>
      </c>
      <c r="G140" s="69">
        <f>G139*1.23</f>
        <v>3499.35</v>
      </c>
      <c r="H140">
        <v>4500</v>
      </c>
      <c r="I140" s="90"/>
      <c r="J140" s="91"/>
      <c r="K140" s="89"/>
      <c r="L140" s="92"/>
      <c r="M140" s="89"/>
    </row>
    <row r="141" spans="1:17" ht="28.5" customHeight="1" thickBot="1">
      <c r="A141" s="2" t="s">
        <v>52</v>
      </c>
      <c r="B141" s="131" t="s">
        <v>64</v>
      </c>
      <c r="C141" s="132"/>
      <c r="D141" s="133"/>
      <c r="E141" s="134" t="s">
        <v>59</v>
      </c>
      <c r="F141" s="135"/>
      <c r="G141" s="16">
        <f>G139+G135+G104</f>
        <v>15853.66</v>
      </c>
      <c r="I141" s="89"/>
      <c r="J141" s="89"/>
      <c r="K141" s="89"/>
      <c r="L141" s="89"/>
      <c r="M141" s="89"/>
    </row>
    <row r="142" spans="1:17">
      <c r="G142" s="31"/>
      <c r="I142" s="92"/>
      <c r="J142" s="89"/>
      <c r="K142" s="89"/>
      <c r="L142" s="89"/>
      <c r="M142" s="89"/>
    </row>
    <row r="143" spans="1:17">
      <c r="I143" s="89"/>
      <c r="J143" s="89"/>
      <c r="K143" s="89"/>
      <c r="L143" s="89"/>
      <c r="M143" s="89"/>
    </row>
    <row r="144" spans="1:17" ht="26.25" customHeight="1">
      <c r="D144" s="136" t="s">
        <v>82</v>
      </c>
      <c r="E144" s="136"/>
      <c r="F144" s="136"/>
      <c r="G144" s="25">
        <f>G141</f>
        <v>15853.66</v>
      </c>
    </row>
    <row r="145" spans="2:7" ht="18" customHeight="1">
      <c r="D145" s="41" t="s">
        <v>72</v>
      </c>
      <c r="E145" s="41"/>
      <c r="F145" s="41"/>
      <c r="G145" s="24">
        <f>G144*23%</f>
        <v>3646.3418000000001</v>
      </c>
    </row>
    <row r="146" spans="2:7" ht="26.25" customHeight="1">
      <c r="D146" s="41" t="s">
        <v>73</v>
      </c>
      <c r="E146" s="41"/>
      <c r="F146" s="41"/>
      <c r="G146" s="24">
        <f>G145+G144</f>
        <v>19500.001799999998</v>
      </c>
    </row>
    <row r="151" spans="2:7" ht="18">
      <c r="B151" s="18" t="s">
        <v>257</v>
      </c>
      <c r="C151" s="18"/>
      <c r="E151" s="12" t="s">
        <v>49</v>
      </c>
    </row>
    <row r="152" spans="2:7" ht="16.5">
      <c r="B152" s="10"/>
      <c r="C152" s="10"/>
    </row>
    <row r="153" spans="2:7" ht="16.5">
      <c r="B153" s="10"/>
      <c r="C153" s="10"/>
    </row>
    <row r="154" spans="2:7">
      <c r="E154" s="126" t="s">
        <v>51</v>
      </c>
      <c r="F154" s="126"/>
      <c r="G154" s="126"/>
    </row>
    <row r="155" spans="2:7">
      <c r="E155" s="14"/>
      <c r="F155" s="127" t="s">
        <v>50</v>
      </c>
      <c r="G155" s="127"/>
    </row>
    <row r="156" spans="2:7">
      <c r="E156" s="13"/>
      <c r="F156" s="13"/>
      <c r="G156" s="13"/>
    </row>
    <row r="157" spans="2:7">
      <c r="D157" s="13"/>
      <c r="E157" s="13"/>
      <c r="F157" s="13"/>
      <c r="G157" s="13"/>
    </row>
  </sheetData>
  <mergeCells count="8">
    <mergeCell ref="E154:G154"/>
    <mergeCell ref="F155:G155"/>
    <mergeCell ref="A13:G13"/>
    <mergeCell ref="A19:B19"/>
    <mergeCell ref="A20:G20"/>
    <mergeCell ref="B141:D141"/>
    <mergeCell ref="E141:F141"/>
    <mergeCell ref="D144:F144"/>
  </mergeCells>
  <hyperlinks>
    <hyperlink ref="H116" r:id="rId1" display="OD@"/>
  </hyperlinks>
  <pageMargins left="0.7" right="0.7" top="0.75" bottom="0.75" header="0.3" footer="0.3"/>
  <pageSetup paperSize="9" scale="47" orientation="portrait" r:id="rId2"/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45"/>
  <sheetViews>
    <sheetView tabSelected="1" topLeftCell="A87" zoomScaleNormal="100" workbookViewId="0">
      <selection activeCell="L97" sqref="L97"/>
    </sheetView>
  </sheetViews>
  <sheetFormatPr defaultRowHeight="15"/>
  <cols>
    <col min="1" max="1" width="7.7109375" customWidth="1"/>
    <col min="2" max="2" width="61.42578125" customWidth="1"/>
    <col min="3" max="3" width="58.5703125" customWidth="1"/>
    <col min="4" max="4" width="14.7109375" customWidth="1"/>
    <col min="5" max="5" width="14.28515625" customWidth="1"/>
    <col min="6" max="6" width="14.85546875" customWidth="1"/>
    <col min="7" max="7" width="14.7109375" customWidth="1"/>
    <col min="9" max="9" width="9.5703125" bestFit="1" customWidth="1"/>
  </cols>
  <sheetData>
    <row r="2" spans="1:7" ht="15.75">
      <c r="D2" s="9" t="s">
        <v>296</v>
      </c>
      <c r="E2" s="9"/>
    </row>
    <row r="3" spans="1:7" ht="15.75">
      <c r="D3" s="9"/>
      <c r="E3" s="9"/>
    </row>
    <row r="4" spans="1:7" ht="15.75">
      <c r="D4" s="9"/>
      <c r="E4" s="9"/>
    </row>
    <row r="5" spans="1:7" ht="15.75">
      <c r="D5" s="9"/>
      <c r="E5" s="9"/>
    </row>
    <row r="6" spans="1:7">
      <c r="B6" t="s">
        <v>297</v>
      </c>
    </row>
    <row r="7" spans="1:7" ht="15.75">
      <c r="B7" s="9" t="s">
        <v>45</v>
      </c>
    </row>
    <row r="8" spans="1:7">
      <c r="A8" s="8"/>
      <c r="B8" s="8"/>
      <c r="C8" s="8"/>
      <c r="D8" s="8"/>
      <c r="E8" s="8"/>
      <c r="F8" s="8"/>
      <c r="G8" s="8"/>
    </row>
    <row r="9" spans="1:7">
      <c r="A9" s="8"/>
      <c r="B9" s="8"/>
      <c r="C9" s="8"/>
      <c r="D9" s="8"/>
      <c r="E9" s="8"/>
      <c r="F9" s="8"/>
      <c r="G9" s="8"/>
    </row>
    <row r="10" spans="1:7">
      <c r="A10" s="8"/>
      <c r="B10" s="8"/>
      <c r="C10" s="8"/>
      <c r="D10" s="8"/>
      <c r="E10" s="8"/>
      <c r="F10" s="8"/>
      <c r="G10" s="8"/>
    </row>
    <row r="11" spans="1:7" ht="21">
      <c r="A11" s="128" t="s">
        <v>43</v>
      </c>
      <c r="B11" s="128"/>
      <c r="C11" s="128"/>
      <c r="D11" s="128"/>
      <c r="E11" s="128"/>
      <c r="F11" s="128"/>
      <c r="G11" s="128"/>
    </row>
    <row r="12" spans="1:7">
      <c r="A12" s="8"/>
      <c r="B12" s="8"/>
      <c r="C12" s="8"/>
      <c r="D12" s="8"/>
      <c r="E12" s="8"/>
      <c r="F12" s="8"/>
      <c r="G12" s="8"/>
    </row>
    <row r="13" spans="1:7">
      <c r="A13" s="8"/>
      <c r="B13" s="8"/>
      <c r="C13" s="8"/>
      <c r="D13" s="8"/>
      <c r="E13" s="8"/>
      <c r="F13" s="8"/>
      <c r="G13" s="8"/>
    </row>
    <row r="14" spans="1:7" ht="18">
      <c r="A14" s="11" t="s">
        <v>44</v>
      </c>
      <c r="B14" s="9"/>
      <c r="C14" s="9"/>
      <c r="D14" s="9"/>
      <c r="E14" s="9"/>
      <c r="F14" s="9"/>
      <c r="G14" s="9"/>
    </row>
    <row r="15" spans="1:7" ht="18">
      <c r="A15" s="11" t="s">
        <v>48</v>
      </c>
      <c r="B15" s="9"/>
      <c r="C15" s="9"/>
      <c r="D15" s="9"/>
      <c r="E15" s="9"/>
      <c r="F15" s="9"/>
      <c r="G15" s="9"/>
    </row>
    <row r="16" spans="1:7" ht="18.75" customHeight="1">
      <c r="A16" s="11" t="s">
        <v>48</v>
      </c>
      <c r="B16" s="9"/>
      <c r="C16" s="9"/>
      <c r="D16" s="9"/>
      <c r="E16" s="9"/>
      <c r="F16" s="9"/>
      <c r="G16" s="9"/>
    </row>
    <row r="17" spans="1:7" ht="23.25" customHeight="1">
      <c r="A17" s="137" t="s">
        <v>300</v>
      </c>
      <c r="B17" s="137"/>
      <c r="C17" s="123"/>
      <c r="D17" s="9"/>
      <c r="E17" s="9"/>
      <c r="F17" s="9"/>
      <c r="G17" s="9"/>
    </row>
    <row r="18" spans="1:7" ht="23.25" customHeight="1">
      <c r="A18" s="130" t="s">
        <v>299</v>
      </c>
      <c r="B18" s="130"/>
      <c r="C18" s="130"/>
      <c r="D18" s="130"/>
      <c r="E18" s="130"/>
      <c r="F18" s="130"/>
      <c r="G18" s="130"/>
    </row>
    <row r="19" spans="1:7" ht="15.75" customHeight="1" thickBot="1">
      <c r="A19" s="9" t="s">
        <v>47</v>
      </c>
      <c r="B19" s="9"/>
      <c r="C19" s="9"/>
      <c r="D19" s="9"/>
      <c r="E19" s="9"/>
      <c r="F19" s="9"/>
      <c r="G19" s="9"/>
    </row>
    <row r="20" spans="1:7" ht="48" thickBot="1">
      <c r="A20" s="70" t="s">
        <v>0</v>
      </c>
      <c r="B20" s="70" t="s">
        <v>1</v>
      </c>
      <c r="C20" s="70" t="s">
        <v>248</v>
      </c>
      <c r="D20" s="70" t="s">
        <v>17</v>
      </c>
      <c r="E20" s="70" t="s">
        <v>23</v>
      </c>
      <c r="F20" s="71" t="s">
        <v>24</v>
      </c>
      <c r="G20" s="71" t="s">
        <v>26</v>
      </c>
    </row>
    <row r="21" spans="1:7" ht="15.75" thickBot="1">
      <c r="A21" s="1">
        <v>1</v>
      </c>
      <c r="B21" s="1">
        <v>2</v>
      </c>
      <c r="C21" s="1"/>
      <c r="D21" s="1">
        <v>3</v>
      </c>
      <c r="E21" s="1">
        <v>4</v>
      </c>
      <c r="F21" s="1"/>
      <c r="G21" s="1">
        <v>6</v>
      </c>
    </row>
    <row r="22" spans="1:7" ht="24" customHeight="1" thickBot="1">
      <c r="A22" s="63" t="s">
        <v>52</v>
      </c>
      <c r="B22" s="64" t="s">
        <v>53</v>
      </c>
      <c r="C22" s="64"/>
      <c r="D22" s="64" t="s">
        <v>52</v>
      </c>
      <c r="E22" s="64" t="s">
        <v>52</v>
      </c>
      <c r="F22" s="64" t="s">
        <v>52</v>
      </c>
      <c r="G22" s="64" t="s">
        <v>52</v>
      </c>
    </row>
    <row r="23" spans="1:7" ht="52.5" customHeight="1" thickBot="1">
      <c r="A23" s="1">
        <v>1</v>
      </c>
      <c r="B23" s="2" t="s">
        <v>166</v>
      </c>
      <c r="C23" s="2" t="s">
        <v>167</v>
      </c>
      <c r="D23" s="1" t="s">
        <v>18</v>
      </c>
      <c r="E23" s="1">
        <v>10</v>
      </c>
      <c r="F23" s="80"/>
      <c r="G23" s="79"/>
    </row>
    <row r="24" spans="1:7" ht="30" customHeight="1" thickBot="1">
      <c r="A24" s="1">
        <v>2</v>
      </c>
      <c r="B24" s="2" t="s">
        <v>83</v>
      </c>
      <c r="C24" s="2" t="s">
        <v>234</v>
      </c>
      <c r="D24" s="1" t="s">
        <v>20</v>
      </c>
      <c r="E24" s="1">
        <v>2</v>
      </c>
      <c r="F24" s="80"/>
      <c r="G24" s="79"/>
    </row>
    <row r="25" spans="1:7" ht="46.5" customHeight="1" thickBot="1">
      <c r="A25" s="1">
        <v>3</v>
      </c>
      <c r="B25" s="2" t="s">
        <v>123</v>
      </c>
      <c r="C25" s="2" t="s">
        <v>209</v>
      </c>
      <c r="D25" s="1" t="s">
        <v>19</v>
      </c>
      <c r="E25" s="1">
        <v>35</v>
      </c>
      <c r="F25" s="78"/>
      <c r="G25" s="79"/>
    </row>
    <row r="26" spans="1:7" ht="39.75" customHeight="1" thickBot="1">
      <c r="A26" s="1">
        <v>4</v>
      </c>
      <c r="B26" s="2" t="s">
        <v>136</v>
      </c>
      <c r="C26" s="2" t="s">
        <v>137</v>
      </c>
      <c r="D26" s="1" t="s">
        <v>18</v>
      </c>
      <c r="E26" s="1">
        <v>4</v>
      </c>
      <c r="F26" s="78"/>
      <c r="G26" s="79"/>
    </row>
    <row r="27" spans="1:7" ht="39.75" customHeight="1" thickBot="1">
      <c r="A27" s="1">
        <v>5</v>
      </c>
      <c r="B27" s="2" t="s">
        <v>135</v>
      </c>
      <c r="C27" s="2" t="s">
        <v>208</v>
      </c>
      <c r="D27" s="1" t="s">
        <v>19</v>
      </c>
      <c r="E27" s="1">
        <v>10</v>
      </c>
      <c r="F27" s="78"/>
      <c r="G27" s="79"/>
    </row>
    <row r="28" spans="1:7" ht="39" customHeight="1" thickBot="1">
      <c r="A28" s="1">
        <v>6</v>
      </c>
      <c r="B28" s="2" t="s">
        <v>2</v>
      </c>
      <c r="C28" s="2" t="s">
        <v>245</v>
      </c>
      <c r="D28" s="1" t="s">
        <v>19</v>
      </c>
      <c r="E28" s="1">
        <v>2</v>
      </c>
      <c r="F28" s="78"/>
      <c r="G28" s="79"/>
    </row>
    <row r="29" spans="1:7" ht="59.25" customHeight="1" thickBot="1">
      <c r="A29" s="1">
        <v>7</v>
      </c>
      <c r="B29" s="2" t="s">
        <v>126</v>
      </c>
      <c r="C29" s="2" t="s">
        <v>127</v>
      </c>
      <c r="D29" s="1" t="s">
        <v>19</v>
      </c>
      <c r="E29" s="1">
        <v>2</v>
      </c>
      <c r="F29" s="78"/>
      <c r="G29" s="79"/>
    </row>
    <row r="30" spans="1:7" ht="54.75" customHeight="1" thickBot="1">
      <c r="A30" s="1">
        <v>8</v>
      </c>
      <c r="B30" s="2" t="s">
        <v>124</v>
      </c>
      <c r="C30" s="2" t="s">
        <v>125</v>
      </c>
      <c r="D30" s="1" t="s">
        <v>19</v>
      </c>
      <c r="E30" s="1">
        <v>2</v>
      </c>
      <c r="F30" s="78"/>
      <c r="G30" s="79"/>
    </row>
    <row r="31" spans="1:7" ht="57.75" customHeight="1" thickBot="1">
      <c r="A31" s="1">
        <v>9</v>
      </c>
      <c r="B31" s="2" t="s">
        <v>128</v>
      </c>
      <c r="C31" s="2" t="s">
        <v>129</v>
      </c>
      <c r="D31" s="1" t="s">
        <v>19</v>
      </c>
      <c r="E31" s="1">
        <v>2</v>
      </c>
      <c r="F31" s="78"/>
      <c r="G31" s="79"/>
    </row>
    <row r="32" spans="1:7" ht="45.75" customHeight="1" thickBot="1">
      <c r="A32" s="1">
        <v>10</v>
      </c>
      <c r="B32" s="2" t="s">
        <v>3</v>
      </c>
      <c r="C32" s="2" t="s">
        <v>170</v>
      </c>
      <c r="D32" s="1" t="s">
        <v>19</v>
      </c>
      <c r="E32" s="1">
        <v>1</v>
      </c>
      <c r="F32" s="78"/>
      <c r="G32" s="79"/>
    </row>
    <row r="33" spans="1:7" ht="45" customHeight="1" thickBot="1">
      <c r="A33" s="1">
        <v>11</v>
      </c>
      <c r="B33" s="2" t="s">
        <v>244</v>
      </c>
      <c r="C33" s="2" t="s">
        <v>130</v>
      </c>
      <c r="D33" s="1" t="s">
        <v>20</v>
      </c>
      <c r="E33" s="1">
        <v>1</v>
      </c>
      <c r="F33" s="78"/>
      <c r="G33" s="79"/>
    </row>
    <row r="34" spans="1:7" ht="40.5" customHeight="1" thickBot="1">
      <c r="A34" s="1">
        <v>12</v>
      </c>
      <c r="B34" s="2" t="s">
        <v>4</v>
      </c>
      <c r="C34" s="2" t="s">
        <v>258</v>
      </c>
      <c r="D34" s="1" t="s">
        <v>18</v>
      </c>
      <c r="E34" s="3">
        <v>8</v>
      </c>
      <c r="F34" s="78"/>
      <c r="G34" s="79"/>
    </row>
    <row r="35" spans="1:7" ht="48" thickBot="1">
      <c r="A35" s="1">
        <v>13</v>
      </c>
      <c r="B35" s="2" t="s">
        <v>132</v>
      </c>
      <c r="C35" s="2" t="s">
        <v>133</v>
      </c>
      <c r="D35" s="1" t="s">
        <v>18</v>
      </c>
      <c r="E35" s="1">
        <v>2</v>
      </c>
      <c r="F35" s="78"/>
      <c r="G35" s="79"/>
    </row>
    <row r="36" spans="1:7" ht="48" thickBot="1">
      <c r="A36" s="1">
        <v>14</v>
      </c>
      <c r="B36" s="2" t="s">
        <v>132</v>
      </c>
      <c r="C36" s="2" t="s">
        <v>134</v>
      </c>
      <c r="D36" s="2" t="s">
        <v>18</v>
      </c>
      <c r="E36" s="2">
        <v>4</v>
      </c>
      <c r="F36" s="81"/>
      <c r="G36" s="79"/>
    </row>
    <row r="37" spans="1:7" ht="63.75" thickBot="1">
      <c r="A37" s="1">
        <v>15</v>
      </c>
      <c r="B37" s="2" t="s">
        <v>148</v>
      </c>
      <c r="C37" s="2" t="s">
        <v>279</v>
      </c>
      <c r="D37" s="2" t="s">
        <v>18</v>
      </c>
      <c r="E37" s="2">
        <v>20</v>
      </c>
      <c r="F37" s="81"/>
      <c r="G37" s="79"/>
    </row>
    <row r="38" spans="1:7" ht="62.25" customHeight="1" thickBot="1">
      <c r="A38" s="1">
        <v>16</v>
      </c>
      <c r="B38" s="2" t="s">
        <v>259</v>
      </c>
      <c r="C38" s="2" t="s">
        <v>278</v>
      </c>
      <c r="D38" s="2" t="s">
        <v>18</v>
      </c>
      <c r="E38" s="2">
        <v>20</v>
      </c>
      <c r="F38" s="81"/>
      <c r="G38" s="79"/>
    </row>
    <row r="39" spans="1:7" ht="72" customHeight="1" thickBot="1">
      <c r="A39" s="1">
        <v>17</v>
      </c>
      <c r="B39" s="2" t="s">
        <v>277</v>
      </c>
      <c r="C39" s="2" t="s">
        <v>276</v>
      </c>
      <c r="D39" s="2" t="s">
        <v>151</v>
      </c>
      <c r="E39" s="2">
        <v>20</v>
      </c>
      <c r="F39" s="81"/>
      <c r="G39" s="79"/>
    </row>
    <row r="40" spans="1:7" ht="70.5" customHeight="1" thickBot="1">
      <c r="A40" s="1">
        <v>18</v>
      </c>
      <c r="B40" s="2" t="s">
        <v>259</v>
      </c>
      <c r="C40" s="2" t="s">
        <v>280</v>
      </c>
      <c r="D40" s="2" t="s">
        <v>18</v>
      </c>
      <c r="E40" s="2">
        <v>20</v>
      </c>
      <c r="F40" s="81"/>
      <c r="G40" s="79"/>
    </row>
    <row r="41" spans="1:7" ht="45.75" customHeight="1" thickBot="1">
      <c r="A41" s="1">
        <v>19</v>
      </c>
      <c r="B41" s="2" t="s">
        <v>152</v>
      </c>
      <c r="C41" s="2" t="s">
        <v>222</v>
      </c>
      <c r="D41" s="2" t="s">
        <v>18</v>
      </c>
      <c r="E41" s="2">
        <v>2</v>
      </c>
      <c r="F41" s="81"/>
      <c r="G41" s="79"/>
    </row>
    <row r="42" spans="1:7" ht="63.75" thickBot="1">
      <c r="A42" s="1">
        <v>20</v>
      </c>
      <c r="B42" s="2" t="s">
        <v>153</v>
      </c>
      <c r="C42" s="2" t="s">
        <v>225</v>
      </c>
      <c r="D42" s="2" t="s">
        <v>18</v>
      </c>
      <c r="E42" s="2">
        <v>10</v>
      </c>
      <c r="F42" s="81"/>
      <c r="G42" s="79"/>
    </row>
    <row r="43" spans="1:7" ht="63.75" thickBot="1">
      <c r="A43" s="1">
        <v>21</v>
      </c>
      <c r="B43" s="2" t="s">
        <v>140</v>
      </c>
      <c r="C43" s="2" t="s">
        <v>141</v>
      </c>
      <c r="D43" s="2" t="s">
        <v>20</v>
      </c>
      <c r="E43" s="17">
        <v>25</v>
      </c>
      <c r="F43" s="81"/>
      <c r="G43" s="79"/>
    </row>
    <row r="44" spans="1:7" ht="23.25" customHeight="1" thickBot="1">
      <c r="A44" s="1">
        <v>22</v>
      </c>
      <c r="B44" s="2" t="s">
        <v>120</v>
      </c>
      <c r="C44" s="2" t="s">
        <v>288</v>
      </c>
      <c r="D44" s="2" t="s">
        <v>18</v>
      </c>
      <c r="E44" s="2">
        <v>250</v>
      </c>
      <c r="F44" s="81"/>
      <c r="G44" s="79"/>
    </row>
    <row r="45" spans="1:7" ht="24.75" customHeight="1" thickBot="1">
      <c r="A45" s="1">
        <v>23</v>
      </c>
      <c r="B45" s="2" t="s">
        <v>289</v>
      </c>
      <c r="C45" s="2" t="s">
        <v>292</v>
      </c>
      <c r="D45" s="2" t="s">
        <v>18</v>
      </c>
      <c r="E45" s="2">
        <v>2000</v>
      </c>
      <c r="F45" s="81"/>
      <c r="G45" s="79"/>
    </row>
    <row r="46" spans="1:7" ht="24.75" customHeight="1" thickBot="1">
      <c r="A46" s="1">
        <v>24</v>
      </c>
      <c r="B46" s="2" t="s">
        <v>290</v>
      </c>
      <c r="C46" s="2" t="s">
        <v>291</v>
      </c>
      <c r="D46" s="2" t="s">
        <v>18</v>
      </c>
      <c r="E46" s="2">
        <v>500</v>
      </c>
      <c r="F46" s="81"/>
      <c r="G46" s="79"/>
    </row>
    <row r="47" spans="1:7" ht="24" customHeight="1" thickBot="1">
      <c r="A47" s="1">
        <v>25</v>
      </c>
      <c r="B47" s="2" t="s">
        <v>294</v>
      </c>
      <c r="C47" s="2" t="s">
        <v>293</v>
      </c>
      <c r="D47" s="2" t="s">
        <v>18</v>
      </c>
      <c r="E47" s="68" t="s">
        <v>235</v>
      </c>
      <c r="F47" s="81"/>
      <c r="G47" s="79"/>
    </row>
    <row r="48" spans="1:7" ht="22.5" customHeight="1" thickBot="1">
      <c r="A48" s="1">
        <v>26</v>
      </c>
      <c r="B48" s="2" t="s">
        <v>213</v>
      </c>
      <c r="C48" s="2" t="s">
        <v>212</v>
      </c>
      <c r="D48" s="2" t="s">
        <v>18</v>
      </c>
      <c r="E48" s="68" t="s">
        <v>247</v>
      </c>
      <c r="F48" s="81"/>
      <c r="G48" s="79"/>
    </row>
    <row r="49" spans="1:11" ht="32.25" thickBot="1">
      <c r="A49" s="1">
        <v>27</v>
      </c>
      <c r="B49" s="2" t="s">
        <v>237</v>
      </c>
      <c r="C49" s="2" t="s">
        <v>164</v>
      </c>
      <c r="D49" s="2" t="s">
        <v>19</v>
      </c>
      <c r="E49" s="2">
        <v>12</v>
      </c>
      <c r="F49" s="81"/>
      <c r="G49" s="79"/>
    </row>
    <row r="50" spans="1:11" ht="32.25" thickBot="1">
      <c r="A50" s="1">
        <v>28</v>
      </c>
      <c r="B50" s="2" t="s">
        <v>236</v>
      </c>
      <c r="C50" s="2" t="s">
        <v>165</v>
      </c>
      <c r="D50" s="2" t="s">
        <v>19</v>
      </c>
      <c r="E50" s="2">
        <v>12</v>
      </c>
      <c r="F50" s="81"/>
      <c r="G50" s="79"/>
    </row>
    <row r="51" spans="1:11" ht="32.25" thickBot="1">
      <c r="A51" s="1">
        <v>29</v>
      </c>
      <c r="B51" s="2" t="s">
        <v>238</v>
      </c>
      <c r="C51" s="2" t="s">
        <v>226</v>
      </c>
      <c r="D51" s="2" t="s">
        <v>19</v>
      </c>
      <c r="E51" s="2">
        <v>12</v>
      </c>
      <c r="F51" s="81"/>
      <c r="G51" s="79"/>
    </row>
    <row r="52" spans="1:11" ht="24" customHeight="1" thickBot="1">
      <c r="A52" s="1">
        <v>30</v>
      </c>
      <c r="B52" s="2" t="s">
        <v>154</v>
      </c>
      <c r="C52" s="2" t="s">
        <v>168</v>
      </c>
      <c r="D52" s="2" t="s">
        <v>18</v>
      </c>
      <c r="E52" s="2">
        <v>24</v>
      </c>
      <c r="F52" s="81"/>
      <c r="G52" s="79"/>
    </row>
    <row r="53" spans="1:11" ht="25.5" customHeight="1" thickBot="1">
      <c r="A53" s="1">
        <v>31</v>
      </c>
      <c r="B53" s="2" t="s">
        <v>169</v>
      </c>
      <c r="C53" s="2" t="s">
        <v>243</v>
      </c>
      <c r="D53" s="2" t="s">
        <v>18</v>
      </c>
      <c r="E53" s="2">
        <v>20</v>
      </c>
      <c r="F53" s="81"/>
      <c r="G53" s="79"/>
    </row>
    <row r="54" spans="1:11" ht="39" customHeight="1" thickBot="1">
      <c r="A54" s="1">
        <v>32</v>
      </c>
      <c r="B54" s="2" t="s">
        <v>224</v>
      </c>
      <c r="C54" s="2" t="s">
        <v>223</v>
      </c>
      <c r="D54" s="2" t="s">
        <v>20</v>
      </c>
      <c r="E54" s="2">
        <v>1</v>
      </c>
      <c r="F54" s="81"/>
      <c r="G54" s="79"/>
    </row>
    <row r="55" spans="1:11" ht="39" customHeight="1" thickBot="1">
      <c r="A55" s="1">
        <v>33</v>
      </c>
      <c r="B55" s="2" t="s">
        <v>282</v>
      </c>
      <c r="C55" s="2" t="s">
        <v>281</v>
      </c>
      <c r="D55" s="2" t="s">
        <v>18</v>
      </c>
      <c r="E55" s="2">
        <v>10</v>
      </c>
      <c r="F55" s="81"/>
      <c r="G55" s="79"/>
    </row>
    <row r="56" spans="1:11" ht="39" customHeight="1" thickBot="1">
      <c r="A56" s="1">
        <v>34</v>
      </c>
      <c r="B56" s="2" t="s">
        <v>301</v>
      </c>
      <c r="C56" s="2" t="s">
        <v>302</v>
      </c>
      <c r="D56" s="2" t="s">
        <v>18</v>
      </c>
      <c r="E56" s="2">
        <v>10</v>
      </c>
      <c r="F56" s="81"/>
      <c r="G56" s="79"/>
    </row>
    <row r="57" spans="1:11" ht="32.25" thickBot="1">
      <c r="A57" s="1">
        <v>35</v>
      </c>
      <c r="B57" s="2" t="s">
        <v>255</v>
      </c>
      <c r="C57" s="2" t="s">
        <v>256</v>
      </c>
      <c r="D57" s="2" t="s">
        <v>18</v>
      </c>
      <c r="E57" s="2">
        <v>2</v>
      </c>
      <c r="F57" s="81"/>
      <c r="G57" s="79"/>
    </row>
    <row r="58" spans="1:11" ht="32.25" thickBot="1">
      <c r="A58" s="1">
        <v>36</v>
      </c>
      <c r="B58" s="2" t="s">
        <v>253</v>
      </c>
      <c r="C58" s="2" t="s">
        <v>254</v>
      </c>
      <c r="D58" s="2" t="s">
        <v>18</v>
      </c>
      <c r="E58" s="2">
        <v>2</v>
      </c>
      <c r="F58" s="81"/>
      <c r="G58" s="79"/>
      <c r="K58" s="124"/>
    </row>
    <row r="59" spans="1:11" ht="23.25" customHeight="1" thickBot="1">
      <c r="A59" s="1">
        <v>37</v>
      </c>
      <c r="B59" s="2" t="s">
        <v>251</v>
      </c>
      <c r="C59" s="2" t="s">
        <v>252</v>
      </c>
      <c r="D59" s="2" t="s">
        <v>19</v>
      </c>
      <c r="E59" s="2">
        <v>2</v>
      </c>
      <c r="F59" s="81"/>
      <c r="G59" s="79"/>
      <c r="K59" s="124"/>
    </row>
    <row r="60" spans="1:11" ht="32.25" thickBot="1">
      <c r="A60" s="1">
        <v>38</v>
      </c>
      <c r="B60" s="2" t="s">
        <v>203</v>
      </c>
      <c r="C60" s="2" t="s">
        <v>204</v>
      </c>
      <c r="D60" s="2" t="s">
        <v>18</v>
      </c>
      <c r="E60" s="2">
        <v>4</v>
      </c>
      <c r="F60" s="81"/>
      <c r="G60" s="79"/>
      <c r="K60" s="124"/>
    </row>
    <row r="61" spans="1:11" ht="48" thickBot="1">
      <c r="A61" s="1">
        <v>39</v>
      </c>
      <c r="B61" s="2" t="s">
        <v>149</v>
      </c>
      <c r="C61" s="2" t="s">
        <v>227</v>
      </c>
      <c r="D61" s="2" t="s">
        <v>18</v>
      </c>
      <c r="E61" s="2">
        <v>6</v>
      </c>
      <c r="F61" s="81"/>
      <c r="G61" s="79"/>
    </row>
    <row r="62" spans="1:11" ht="46.5" customHeight="1" thickBot="1">
      <c r="A62" s="1">
        <v>40</v>
      </c>
      <c r="B62" s="2" t="s">
        <v>150</v>
      </c>
      <c r="C62" s="2" t="s">
        <v>205</v>
      </c>
      <c r="D62" s="2" t="s">
        <v>18</v>
      </c>
      <c r="E62" s="2">
        <v>10</v>
      </c>
      <c r="F62" s="81"/>
      <c r="G62" s="79"/>
    </row>
    <row r="63" spans="1:11" ht="28.5" customHeight="1" thickBot="1">
      <c r="A63" s="1">
        <v>41</v>
      </c>
      <c r="B63" s="2" t="s">
        <v>239</v>
      </c>
      <c r="C63" s="2" t="s">
        <v>56</v>
      </c>
      <c r="D63" s="2" t="s">
        <v>18</v>
      </c>
      <c r="E63" s="2">
        <v>60</v>
      </c>
      <c r="F63" s="81"/>
      <c r="G63" s="79"/>
    </row>
    <row r="64" spans="1:11" ht="28.5" customHeight="1" thickBot="1">
      <c r="A64" s="1">
        <v>42</v>
      </c>
      <c r="B64" s="2" t="s">
        <v>171</v>
      </c>
      <c r="C64" s="2" t="s">
        <v>172</v>
      </c>
      <c r="D64" s="2" t="s">
        <v>20</v>
      </c>
      <c r="E64" s="2">
        <v>8</v>
      </c>
      <c r="F64" s="81"/>
      <c r="G64" s="79"/>
    </row>
    <row r="65" spans="1:7" ht="51.75" customHeight="1" thickBot="1">
      <c r="A65" s="1">
        <v>43</v>
      </c>
      <c r="B65" s="2" t="s">
        <v>283</v>
      </c>
      <c r="C65" s="2" t="s">
        <v>139</v>
      </c>
      <c r="D65" s="2" t="s">
        <v>20</v>
      </c>
      <c r="E65" s="2">
        <v>3</v>
      </c>
      <c r="F65" s="81"/>
      <c r="G65" s="79"/>
    </row>
    <row r="66" spans="1:7" ht="28.5" customHeight="1" thickBot="1">
      <c r="A66" s="1">
        <v>44</v>
      </c>
      <c r="B66" s="2" t="s">
        <v>155</v>
      </c>
      <c r="C66" s="2" t="s">
        <v>228</v>
      </c>
      <c r="D66" s="2" t="s">
        <v>18</v>
      </c>
      <c r="E66" s="2">
        <v>5</v>
      </c>
      <c r="F66" s="81"/>
      <c r="G66" s="79"/>
    </row>
    <row r="67" spans="1:7" ht="34.5" thickBot="1">
      <c r="A67" s="1">
        <v>45</v>
      </c>
      <c r="B67" s="2" t="s">
        <v>218</v>
      </c>
      <c r="C67" s="2" t="s">
        <v>219</v>
      </c>
      <c r="D67" s="2" t="s">
        <v>18</v>
      </c>
      <c r="E67" s="2">
        <v>100</v>
      </c>
      <c r="F67" s="81"/>
      <c r="G67" s="79"/>
    </row>
    <row r="68" spans="1:7" ht="66" customHeight="1" thickBot="1">
      <c r="A68" s="1">
        <v>46</v>
      </c>
      <c r="B68" s="2" t="s">
        <v>240</v>
      </c>
      <c r="C68" s="2" t="s">
        <v>144</v>
      </c>
      <c r="D68" s="2" t="s">
        <v>18</v>
      </c>
      <c r="E68" s="2">
        <v>40</v>
      </c>
      <c r="F68" s="81"/>
      <c r="G68" s="79"/>
    </row>
    <row r="69" spans="1:7" ht="30.75" customHeight="1" thickBot="1">
      <c r="A69" s="1">
        <v>47</v>
      </c>
      <c r="B69" s="2" t="s">
        <v>197</v>
      </c>
      <c r="C69" s="2" t="s">
        <v>195</v>
      </c>
      <c r="D69" s="2" t="s">
        <v>20</v>
      </c>
      <c r="E69" s="2">
        <v>2</v>
      </c>
      <c r="F69" s="81"/>
      <c r="G69" s="79"/>
    </row>
    <row r="70" spans="1:7" ht="27.75" customHeight="1" thickBot="1">
      <c r="A70" s="1">
        <v>48</v>
      </c>
      <c r="B70" s="2" t="s">
        <v>196</v>
      </c>
      <c r="C70" s="2" t="str">
        <f>C69</f>
        <v>zbiorcze opakowanie 10 szt.</v>
      </c>
      <c r="D70" s="2" t="s">
        <v>20</v>
      </c>
      <c r="E70" s="2">
        <v>2</v>
      </c>
      <c r="F70" s="81"/>
      <c r="G70" s="79"/>
    </row>
    <row r="71" spans="1:7" ht="28.5" customHeight="1" thickBot="1">
      <c r="A71" s="1">
        <v>49</v>
      </c>
      <c r="B71" s="7" t="s">
        <v>199</v>
      </c>
      <c r="C71" s="7" t="s">
        <v>198</v>
      </c>
      <c r="D71" s="2" t="s">
        <v>20</v>
      </c>
      <c r="E71" s="2">
        <v>3</v>
      </c>
      <c r="F71" s="81"/>
      <c r="G71" s="79"/>
    </row>
    <row r="72" spans="1:7" ht="27.75" customHeight="1" thickBot="1">
      <c r="A72" s="1">
        <v>50</v>
      </c>
      <c r="B72" s="7" t="s">
        <v>200</v>
      </c>
      <c r="C72" s="7" t="str">
        <f>C71</f>
        <v>zbiorcze opakowanie 12 szt.</v>
      </c>
      <c r="D72" s="2" t="s">
        <v>20</v>
      </c>
      <c r="E72" s="2">
        <v>3</v>
      </c>
      <c r="F72" s="81"/>
      <c r="G72" s="79"/>
    </row>
    <row r="73" spans="1:7" ht="24.75" customHeight="1" thickBot="1">
      <c r="A73" s="1">
        <v>51</v>
      </c>
      <c r="B73" s="7" t="s">
        <v>201</v>
      </c>
      <c r="C73" s="7" t="str">
        <f>C71</f>
        <v>zbiorcze opakowanie 12 szt.</v>
      </c>
      <c r="D73" s="2" t="s">
        <v>20</v>
      </c>
      <c r="E73" s="2">
        <v>4</v>
      </c>
      <c r="F73" s="81"/>
      <c r="G73" s="79"/>
    </row>
    <row r="74" spans="1:7" ht="23.25" customHeight="1" thickBot="1">
      <c r="A74" s="1">
        <v>52</v>
      </c>
      <c r="B74" s="7" t="s">
        <v>202</v>
      </c>
      <c r="C74" s="7" t="str">
        <f>C71</f>
        <v>zbiorcze opakowanie 12 szt.</v>
      </c>
      <c r="D74" s="2" t="s">
        <v>20</v>
      </c>
      <c r="E74" s="2">
        <v>2</v>
      </c>
      <c r="F74" s="81"/>
      <c r="G74" s="79"/>
    </row>
    <row r="75" spans="1:7" ht="24" customHeight="1" thickBot="1">
      <c r="A75" s="1">
        <v>53</v>
      </c>
      <c r="B75" s="2" t="s">
        <v>206</v>
      </c>
      <c r="C75" s="2" t="s">
        <v>207</v>
      </c>
      <c r="D75" s="2" t="s">
        <v>18</v>
      </c>
      <c r="E75" s="2">
        <v>4</v>
      </c>
      <c r="F75" s="81"/>
      <c r="G75" s="79"/>
    </row>
    <row r="76" spans="1:7" ht="48" thickBot="1">
      <c r="A76" s="1">
        <v>54</v>
      </c>
      <c r="B76" s="2" t="s">
        <v>214</v>
      </c>
      <c r="C76" s="2" t="s">
        <v>9</v>
      </c>
      <c r="D76" s="2" t="s">
        <v>18</v>
      </c>
      <c r="E76" s="2">
        <v>60</v>
      </c>
      <c r="F76" s="81"/>
      <c r="G76" s="79"/>
    </row>
    <row r="77" spans="1:7" ht="48" thickBot="1">
      <c r="A77" s="1">
        <v>55</v>
      </c>
      <c r="B77" s="2" t="s">
        <v>215</v>
      </c>
      <c r="C77" s="2" t="s">
        <v>10</v>
      </c>
      <c r="D77" s="2" t="s">
        <v>18</v>
      </c>
      <c r="E77" s="2">
        <v>50</v>
      </c>
      <c r="F77" s="81"/>
      <c r="G77" s="79"/>
    </row>
    <row r="78" spans="1:7" ht="48" customHeight="1" thickBot="1">
      <c r="A78" s="1">
        <v>56</v>
      </c>
      <c r="B78" s="2" t="s">
        <v>221</v>
      </c>
      <c r="C78" s="2" t="s">
        <v>145</v>
      </c>
      <c r="D78" s="2" t="s">
        <v>18</v>
      </c>
      <c r="E78" s="2">
        <v>10</v>
      </c>
      <c r="F78" s="81"/>
      <c r="G78" s="79"/>
    </row>
    <row r="79" spans="1:7" ht="66" thickBot="1">
      <c r="A79" s="1">
        <v>57</v>
      </c>
      <c r="B79" s="2" t="s">
        <v>231</v>
      </c>
      <c r="C79" s="2" t="s">
        <v>273</v>
      </c>
      <c r="D79" s="2" t="s">
        <v>18</v>
      </c>
      <c r="E79" s="2">
        <v>40</v>
      </c>
      <c r="F79" s="81"/>
      <c r="G79" s="79"/>
    </row>
    <row r="80" spans="1:7" ht="34.5" thickBot="1">
      <c r="A80" s="1">
        <v>58</v>
      </c>
      <c r="B80" s="2" t="s">
        <v>230</v>
      </c>
      <c r="C80" s="2" t="s">
        <v>232</v>
      </c>
      <c r="D80" s="2" t="s">
        <v>18</v>
      </c>
      <c r="E80" s="2">
        <v>20</v>
      </c>
      <c r="F80" s="81"/>
      <c r="G80" s="79"/>
    </row>
    <row r="81" spans="1:7" ht="32.25" thickBot="1">
      <c r="A81" s="1">
        <v>59</v>
      </c>
      <c r="B81" s="2" t="s">
        <v>156</v>
      </c>
      <c r="C81" s="2" t="s">
        <v>233</v>
      </c>
      <c r="D81" s="2" t="s">
        <v>18</v>
      </c>
      <c r="E81" s="2">
        <v>4</v>
      </c>
      <c r="F81" s="81"/>
      <c r="G81" s="79"/>
    </row>
    <row r="82" spans="1:7" ht="32.25" thickBot="1">
      <c r="A82" s="1">
        <v>60</v>
      </c>
      <c r="B82" s="2" t="s">
        <v>157</v>
      </c>
      <c r="C82" s="2" t="s">
        <v>158</v>
      </c>
      <c r="D82" s="2" t="s">
        <v>18</v>
      </c>
      <c r="E82" s="2">
        <v>8</v>
      </c>
      <c r="F82" s="81"/>
      <c r="G82" s="79"/>
    </row>
    <row r="83" spans="1:7" ht="32.25" thickBot="1">
      <c r="A83" s="1">
        <v>61</v>
      </c>
      <c r="B83" s="2" t="s">
        <v>210</v>
      </c>
      <c r="C83" s="2" t="s">
        <v>211</v>
      </c>
      <c r="D83" s="2" t="s">
        <v>18</v>
      </c>
      <c r="E83" s="2">
        <v>5</v>
      </c>
      <c r="F83" s="81"/>
      <c r="G83" s="79"/>
    </row>
    <row r="84" spans="1:7" ht="30" customHeight="1" thickBot="1">
      <c r="A84" s="1">
        <v>62</v>
      </c>
      <c r="B84" s="2" t="s">
        <v>241</v>
      </c>
      <c r="C84" s="2" t="s">
        <v>11</v>
      </c>
      <c r="D84" s="2" t="s">
        <v>18</v>
      </c>
      <c r="E84" s="2">
        <v>10</v>
      </c>
      <c r="F84" s="81"/>
      <c r="G84" s="79"/>
    </row>
    <row r="85" spans="1:7" ht="30" customHeight="1" thickBot="1">
      <c r="A85" s="1">
        <v>63</v>
      </c>
      <c r="B85" s="2" t="str">
        <f>B84</f>
        <v>Wkłady do długopisów</v>
      </c>
      <c r="C85" s="2" t="s">
        <v>274</v>
      </c>
      <c r="D85" s="2" t="s">
        <v>18</v>
      </c>
      <c r="E85" s="2">
        <v>20</v>
      </c>
      <c r="F85" s="81"/>
      <c r="G85" s="79"/>
    </row>
    <row r="86" spans="1:7" ht="30" customHeight="1" thickBot="1">
      <c r="A86" s="1">
        <v>64</v>
      </c>
      <c r="B86" s="2" t="str">
        <f>B85</f>
        <v>Wkłady do długopisów</v>
      </c>
      <c r="C86" s="2" t="s">
        <v>275</v>
      </c>
      <c r="D86" s="2" t="s">
        <v>18</v>
      </c>
      <c r="E86" s="2">
        <v>20</v>
      </c>
      <c r="F86" s="81"/>
      <c r="G86" s="79"/>
    </row>
    <row r="87" spans="1:7" ht="26.25" customHeight="1" thickBot="1">
      <c r="A87" s="1">
        <v>65</v>
      </c>
      <c r="B87" s="2" t="s">
        <v>216</v>
      </c>
      <c r="C87" s="2" t="s">
        <v>217</v>
      </c>
      <c r="D87" s="2" t="s">
        <v>18</v>
      </c>
      <c r="E87" s="2">
        <v>12</v>
      </c>
      <c r="F87" s="81"/>
      <c r="G87" s="79"/>
    </row>
    <row r="88" spans="1:7" ht="63.75" thickBot="1">
      <c r="A88" s="1">
        <v>66</v>
      </c>
      <c r="B88" s="2" t="s">
        <v>159</v>
      </c>
      <c r="C88" s="2" t="s">
        <v>194</v>
      </c>
      <c r="D88" s="2" t="s">
        <v>18</v>
      </c>
      <c r="E88" s="2">
        <v>2</v>
      </c>
      <c r="F88" s="81"/>
      <c r="G88" s="79"/>
    </row>
    <row r="89" spans="1:7" ht="38.25" customHeight="1" thickBot="1">
      <c r="A89" s="1">
        <v>67</v>
      </c>
      <c r="B89" s="2" t="s">
        <v>176</v>
      </c>
      <c r="C89" s="2" t="s">
        <v>193</v>
      </c>
      <c r="D89" s="2" t="s">
        <v>20</v>
      </c>
      <c r="E89" s="2">
        <v>4</v>
      </c>
      <c r="F89" s="81"/>
      <c r="G89" s="79"/>
    </row>
    <row r="90" spans="1:7" ht="33.75" customHeight="1" thickBot="1">
      <c r="A90" s="1">
        <v>68</v>
      </c>
      <c r="B90" s="2" t="s">
        <v>175</v>
      </c>
      <c r="C90" s="2" t="s">
        <v>192</v>
      </c>
      <c r="D90" s="2" t="s">
        <v>20</v>
      </c>
      <c r="E90" s="2">
        <v>4</v>
      </c>
      <c r="F90" s="81"/>
      <c r="G90" s="79"/>
    </row>
    <row r="91" spans="1:7" ht="39.75" customHeight="1" thickBot="1">
      <c r="A91" s="1">
        <v>69</v>
      </c>
      <c r="B91" s="2" t="s">
        <v>177</v>
      </c>
      <c r="C91" s="2" t="s">
        <v>191</v>
      </c>
      <c r="D91" s="2" t="s">
        <v>20</v>
      </c>
      <c r="E91" s="67">
        <v>4</v>
      </c>
      <c r="F91" s="81"/>
      <c r="G91" s="79"/>
    </row>
    <row r="92" spans="1:7" ht="33" customHeight="1" thickBot="1">
      <c r="A92" s="1">
        <v>70</v>
      </c>
      <c r="B92" s="2" t="s">
        <v>178</v>
      </c>
      <c r="C92" s="2" t="s">
        <v>190</v>
      </c>
      <c r="D92" s="2" t="s">
        <v>20</v>
      </c>
      <c r="E92" s="2">
        <v>2</v>
      </c>
      <c r="F92" s="81"/>
      <c r="G92" s="79"/>
    </row>
    <row r="93" spans="1:7" ht="24" customHeight="1" thickBot="1">
      <c r="A93" s="1">
        <v>71</v>
      </c>
      <c r="B93" s="2" t="s">
        <v>179</v>
      </c>
      <c r="C93" s="2" t="s">
        <v>180</v>
      </c>
      <c r="D93" s="2" t="s">
        <v>18</v>
      </c>
      <c r="E93" s="2">
        <v>2</v>
      </c>
      <c r="F93" s="81"/>
      <c r="G93" s="79"/>
    </row>
    <row r="94" spans="1:7" ht="24" customHeight="1" thickBot="1">
      <c r="A94" s="1">
        <v>72</v>
      </c>
      <c r="B94" s="2" t="s">
        <v>181</v>
      </c>
      <c r="C94" s="2" t="s">
        <v>182</v>
      </c>
      <c r="D94" s="2" t="s">
        <v>18</v>
      </c>
      <c r="E94" s="2">
        <v>6</v>
      </c>
      <c r="F94" s="81"/>
      <c r="G94" s="79"/>
    </row>
    <row r="95" spans="1:7" ht="25.5" customHeight="1" thickBot="1">
      <c r="A95" s="1">
        <v>73</v>
      </c>
      <c r="B95" s="2" t="s">
        <v>183</v>
      </c>
      <c r="C95" s="2" t="str">
        <f>C94</f>
        <v>twarda okładka, kartki w kratkę</v>
      </c>
      <c r="D95" s="2" t="s">
        <v>18</v>
      </c>
      <c r="E95" s="2">
        <v>2</v>
      </c>
      <c r="F95" s="81"/>
      <c r="G95" s="79"/>
    </row>
    <row r="96" spans="1:7" ht="24" customHeight="1" thickBot="1">
      <c r="A96" s="1">
        <v>74</v>
      </c>
      <c r="B96" s="2" t="s">
        <v>184</v>
      </c>
      <c r="C96" s="2" t="str">
        <f>C95</f>
        <v>twarda okładka, kartki w kratkę</v>
      </c>
      <c r="D96" s="2" t="s">
        <v>18</v>
      </c>
      <c r="E96" s="2">
        <v>2</v>
      </c>
      <c r="F96" s="81"/>
      <c r="G96" s="79"/>
    </row>
    <row r="97" spans="1:8" ht="25.5" customHeight="1" thickBot="1">
      <c r="A97" s="1">
        <v>75</v>
      </c>
      <c r="B97" s="2" t="s">
        <v>186</v>
      </c>
      <c r="C97" s="2" t="str">
        <f>C93</f>
        <v>kartki w kratkę</v>
      </c>
      <c r="D97" s="2" t="s">
        <v>18</v>
      </c>
      <c r="E97" s="2">
        <v>2</v>
      </c>
      <c r="F97" s="81"/>
      <c r="G97" s="79"/>
    </row>
    <row r="98" spans="1:8" ht="23.25" customHeight="1" thickBot="1">
      <c r="A98" s="1">
        <v>76</v>
      </c>
      <c r="B98" s="2" t="s">
        <v>185</v>
      </c>
      <c r="C98" s="2" t="str">
        <f>C97</f>
        <v>kartki w kratkę</v>
      </c>
      <c r="D98" s="2" t="s">
        <v>18</v>
      </c>
      <c r="E98" s="2">
        <v>2</v>
      </c>
      <c r="F98" s="81"/>
      <c r="G98" s="79"/>
    </row>
    <row r="99" spans="1:8" ht="26.25" customHeight="1" thickBot="1">
      <c r="A99" s="1">
        <v>77</v>
      </c>
      <c r="B99" s="2" t="s">
        <v>187</v>
      </c>
      <c r="C99" s="2" t="s">
        <v>242</v>
      </c>
      <c r="D99" s="2" t="s">
        <v>18</v>
      </c>
      <c r="E99" s="2">
        <v>2</v>
      </c>
      <c r="F99" s="81"/>
      <c r="G99" s="79"/>
    </row>
    <row r="100" spans="1:8" ht="42" customHeight="1" thickBot="1">
      <c r="A100" s="1">
        <v>78</v>
      </c>
      <c r="B100" s="2" t="s">
        <v>173</v>
      </c>
      <c r="C100" s="2" t="s">
        <v>174</v>
      </c>
      <c r="D100" s="2" t="s">
        <v>20</v>
      </c>
      <c r="E100" s="2">
        <v>15</v>
      </c>
      <c r="F100" s="81"/>
      <c r="G100" s="79"/>
    </row>
    <row r="101" spans="1:8" ht="63.75" thickBot="1">
      <c r="A101" s="1">
        <v>79</v>
      </c>
      <c r="B101" s="2" t="s">
        <v>188</v>
      </c>
      <c r="C101" s="2" t="s">
        <v>189</v>
      </c>
      <c r="D101" s="2" t="s">
        <v>18</v>
      </c>
      <c r="E101" s="2">
        <v>10</v>
      </c>
      <c r="F101" s="81"/>
      <c r="G101" s="79"/>
      <c r="H101" s="22"/>
    </row>
    <row r="102" spans="1:8" s="34" customFormat="1" ht="24" customHeight="1" thickBot="1">
      <c r="A102" s="76"/>
      <c r="B102" s="77"/>
      <c r="C102" s="77"/>
      <c r="D102" s="77" t="s">
        <v>52</v>
      </c>
      <c r="E102" s="77" t="s">
        <v>22</v>
      </c>
      <c r="F102" s="82" t="s">
        <v>303</v>
      </c>
      <c r="G102" s="83">
        <f>SUM(G23:G101)</f>
        <v>0</v>
      </c>
    </row>
    <row r="103" spans="1:8" s="34" customFormat="1" ht="24" customHeight="1" thickBot="1">
      <c r="A103" s="76" t="s">
        <v>52</v>
      </c>
      <c r="B103" s="77" t="s">
        <v>57</v>
      </c>
      <c r="C103" s="77"/>
      <c r="D103" s="77" t="s">
        <v>52</v>
      </c>
      <c r="E103" s="77" t="s">
        <v>52</v>
      </c>
      <c r="F103" s="82" t="s">
        <v>52</v>
      </c>
      <c r="G103" s="83" t="s">
        <v>52</v>
      </c>
    </row>
    <row r="104" spans="1:8" s="34" customFormat="1" ht="25.5" customHeight="1" thickBot="1">
      <c r="A104" s="3">
        <v>1</v>
      </c>
      <c r="B104" s="72" t="s">
        <v>12</v>
      </c>
      <c r="C104" s="72" t="s">
        <v>263</v>
      </c>
      <c r="D104" s="7" t="s">
        <v>36</v>
      </c>
      <c r="E104" s="7">
        <v>1</v>
      </c>
      <c r="F104" s="81"/>
      <c r="G104" s="78"/>
    </row>
    <row r="105" spans="1:8" s="34" customFormat="1" ht="22.5" customHeight="1" thickBot="1">
      <c r="A105" s="3">
        <v>2</v>
      </c>
      <c r="B105" s="72" t="s">
        <v>13</v>
      </c>
      <c r="C105" s="72" t="s">
        <v>263</v>
      </c>
      <c r="D105" s="72" t="s">
        <v>18</v>
      </c>
      <c r="E105" s="72">
        <v>3</v>
      </c>
      <c r="F105" s="84"/>
      <c r="G105" s="78"/>
    </row>
    <row r="106" spans="1:8" s="34" customFormat="1" ht="24.75" customHeight="1" thickBot="1">
      <c r="A106" s="3">
        <v>3</v>
      </c>
      <c r="B106" s="72" t="s">
        <v>105</v>
      </c>
      <c r="C106" s="72" t="s">
        <v>263</v>
      </c>
      <c r="D106" s="72" t="s">
        <v>18</v>
      </c>
      <c r="E106" s="72">
        <v>1</v>
      </c>
      <c r="F106" s="84"/>
      <c r="G106" s="78"/>
      <c r="H106" s="45"/>
    </row>
    <row r="107" spans="1:8" s="34" customFormat="1" ht="25.5" customHeight="1" thickBot="1">
      <c r="A107" s="3">
        <v>4</v>
      </c>
      <c r="B107" s="72" t="s">
        <v>65</v>
      </c>
      <c r="C107" s="72" t="s">
        <v>263</v>
      </c>
      <c r="D107" s="72" t="s">
        <v>18</v>
      </c>
      <c r="E107" s="72">
        <v>1</v>
      </c>
      <c r="F107" s="84"/>
      <c r="G107" s="78"/>
      <c r="H107" s="73"/>
    </row>
    <row r="108" spans="1:8" s="34" customFormat="1" ht="25.5" customHeight="1" thickBot="1">
      <c r="A108" s="3">
        <v>5</v>
      </c>
      <c r="B108" s="72" t="s">
        <v>67</v>
      </c>
      <c r="C108" s="72" t="s">
        <v>263</v>
      </c>
      <c r="D108" s="72" t="s">
        <v>18</v>
      </c>
      <c r="E108" s="72">
        <v>1</v>
      </c>
      <c r="F108" s="84"/>
      <c r="G108" s="78"/>
      <c r="H108" s="73"/>
    </row>
    <row r="109" spans="1:8" s="34" customFormat="1" ht="24.75" customHeight="1" thickBot="1">
      <c r="A109" s="3">
        <v>6</v>
      </c>
      <c r="B109" s="72" t="s">
        <v>68</v>
      </c>
      <c r="C109" s="72" t="s">
        <v>263</v>
      </c>
      <c r="D109" s="72" t="s">
        <v>18</v>
      </c>
      <c r="E109" s="72">
        <v>2</v>
      </c>
      <c r="F109" s="84"/>
      <c r="G109" s="78"/>
    </row>
    <row r="110" spans="1:8" s="34" customFormat="1" ht="24" customHeight="1" thickBot="1">
      <c r="A110" s="3">
        <v>7</v>
      </c>
      <c r="B110" s="72" t="s">
        <v>69</v>
      </c>
      <c r="C110" s="72" t="s">
        <v>263</v>
      </c>
      <c r="D110" s="72" t="str">
        <f>D109</f>
        <v>szt.</v>
      </c>
      <c r="E110" s="72">
        <v>1</v>
      </c>
      <c r="F110" s="84"/>
      <c r="G110" s="78"/>
    </row>
    <row r="111" spans="1:8" s="34" customFormat="1" ht="25.5" customHeight="1" thickBot="1">
      <c r="A111" s="3">
        <v>8</v>
      </c>
      <c r="B111" s="72" t="s">
        <v>70</v>
      </c>
      <c r="C111" s="72" t="s">
        <v>263</v>
      </c>
      <c r="D111" s="72" t="s">
        <v>18</v>
      </c>
      <c r="E111" s="72">
        <v>1</v>
      </c>
      <c r="F111" s="84"/>
      <c r="G111" s="78"/>
    </row>
    <row r="112" spans="1:8" s="34" customFormat="1" ht="26.25" customHeight="1" thickBot="1">
      <c r="A112" s="3">
        <v>9</v>
      </c>
      <c r="B112" s="72" t="s">
        <v>71</v>
      </c>
      <c r="C112" s="72" t="s">
        <v>263</v>
      </c>
      <c r="D112" s="72" t="s">
        <v>18</v>
      </c>
      <c r="E112" s="72">
        <v>1</v>
      </c>
      <c r="F112" s="84"/>
      <c r="G112" s="78"/>
    </row>
    <row r="113" spans="1:11" s="34" customFormat="1" ht="23.25" customHeight="1" thickBot="1">
      <c r="A113" s="3">
        <v>10</v>
      </c>
      <c r="B113" s="72" t="s">
        <v>14</v>
      </c>
      <c r="C113" s="72" t="s">
        <v>263</v>
      </c>
      <c r="D113" s="72" t="s">
        <v>18</v>
      </c>
      <c r="E113" s="72">
        <v>1</v>
      </c>
      <c r="F113" s="84"/>
      <c r="G113" s="78"/>
    </row>
    <row r="114" spans="1:11" s="34" customFormat="1" ht="26.25" customHeight="1" thickBot="1">
      <c r="A114" s="3">
        <v>11</v>
      </c>
      <c r="B114" s="72" t="s">
        <v>66</v>
      </c>
      <c r="C114" s="72" t="s">
        <v>263</v>
      </c>
      <c r="D114" s="72" t="s">
        <v>18</v>
      </c>
      <c r="E114" s="72">
        <v>3</v>
      </c>
      <c r="F114" s="84"/>
      <c r="G114" s="78"/>
    </row>
    <row r="115" spans="1:11" s="34" customFormat="1" ht="32.25" thickBot="1">
      <c r="A115" s="3">
        <v>12</v>
      </c>
      <c r="B115" s="72" t="s">
        <v>27</v>
      </c>
      <c r="C115" s="72" t="s">
        <v>263</v>
      </c>
      <c r="D115" s="72" t="s">
        <v>18</v>
      </c>
      <c r="E115" s="72">
        <v>4</v>
      </c>
      <c r="F115" s="84"/>
      <c r="G115" s="78"/>
    </row>
    <row r="116" spans="1:11" s="34" customFormat="1" ht="32.25" thickBot="1">
      <c r="A116" s="3">
        <v>13</v>
      </c>
      <c r="B116" s="72" t="s">
        <v>29</v>
      </c>
      <c r="C116" s="72" t="s">
        <v>263</v>
      </c>
      <c r="D116" s="72" t="s">
        <v>18</v>
      </c>
      <c r="E116" s="72">
        <v>3</v>
      </c>
      <c r="F116" s="84"/>
      <c r="G116" s="78"/>
    </row>
    <row r="117" spans="1:11" s="34" customFormat="1" ht="32.25" thickBot="1">
      <c r="A117" s="3">
        <v>14</v>
      </c>
      <c r="B117" s="72" t="s">
        <v>30</v>
      </c>
      <c r="C117" s="72" t="s">
        <v>263</v>
      </c>
      <c r="D117" s="72" t="s">
        <v>18</v>
      </c>
      <c r="E117" s="72">
        <v>3</v>
      </c>
      <c r="F117" s="84"/>
      <c r="G117" s="78"/>
    </row>
    <row r="118" spans="1:11" s="34" customFormat="1" ht="32.25" thickBot="1">
      <c r="A118" s="3">
        <v>15</v>
      </c>
      <c r="B118" s="72" t="s">
        <v>31</v>
      </c>
      <c r="C118" s="72" t="s">
        <v>263</v>
      </c>
      <c r="D118" s="72" t="s">
        <v>18</v>
      </c>
      <c r="E118" s="72">
        <v>3</v>
      </c>
      <c r="F118" s="84"/>
      <c r="G118" s="78"/>
    </row>
    <row r="119" spans="1:11" s="34" customFormat="1" ht="32.25" thickBot="1">
      <c r="A119" s="3">
        <v>16</v>
      </c>
      <c r="B119" s="72" t="s">
        <v>32</v>
      </c>
      <c r="C119" s="72" t="s">
        <v>263</v>
      </c>
      <c r="D119" s="72" t="s">
        <v>18</v>
      </c>
      <c r="E119" s="72">
        <v>4</v>
      </c>
      <c r="F119" s="84"/>
      <c r="G119" s="78"/>
      <c r="H119" s="54"/>
    </row>
    <row r="120" spans="1:11" s="34" customFormat="1" ht="32.25" thickBot="1">
      <c r="A120" s="3">
        <v>17</v>
      </c>
      <c r="B120" s="72" t="s">
        <v>28</v>
      </c>
      <c r="C120" s="72" t="s">
        <v>263</v>
      </c>
      <c r="D120" s="72" t="s">
        <v>18</v>
      </c>
      <c r="E120" s="72">
        <v>6</v>
      </c>
      <c r="F120" s="84"/>
      <c r="G120" s="78"/>
      <c r="H120" s="45"/>
    </row>
    <row r="121" spans="1:11" s="34" customFormat="1" ht="32.25" thickBot="1">
      <c r="A121" s="3">
        <v>18</v>
      </c>
      <c r="B121" s="72" t="s">
        <v>33</v>
      </c>
      <c r="C121" s="72" t="s">
        <v>263</v>
      </c>
      <c r="D121" s="72" t="s">
        <v>18</v>
      </c>
      <c r="E121" s="72">
        <v>6</v>
      </c>
      <c r="F121" s="84"/>
      <c r="G121" s="78"/>
      <c r="H121" s="45"/>
    </row>
    <row r="122" spans="1:11" s="34" customFormat="1" ht="32.25" thickBot="1">
      <c r="A122" s="3">
        <v>19</v>
      </c>
      <c r="B122" s="72" t="s">
        <v>34</v>
      </c>
      <c r="C122" s="72" t="s">
        <v>263</v>
      </c>
      <c r="D122" s="72" t="s">
        <v>18</v>
      </c>
      <c r="E122" s="72">
        <v>6</v>
      </c>
      <c r="F122" s="84"/>
      <c r="G122" s="78"/>
      <c r="H122" s="45"/>
    </row>
    <row r="123" spans="1:11" s="34" customFormat="1" ht="23.25" customHeight="1" thickBot="1">
      <c r="A123" s="3">
        <v>20</v>
      </c>
      <c r="B123" s="72" t="s">
        <v>35</v>
      </c>
      <c r="C123" s="72" t="s">
        <v>263</v>
      </c>
      <c r="D123" s="72" t="s">
        <v>18</v>
      </c>
      <c r="E123" s="72">
        <v>6</v>
      </c>
      <c r="F123" s="84"/>
      <c r="G123" s="78"/>
      <c r="H123" s="45"/>
    </row>
    <row r="124" spans="1:11" s="34" customFormat="1" ht="21.75" customHeight="1" thickBot="1">
      <c r="A124" s="77"/>
      <c r="B124" s="77"/>
      <c r="C124" s="77"/>
      <c r="D124" s="77" t="s">
        <v>52</v>
      </c>
      <c r="E124" s="77" t="s">
        <v>22</v>
      </c>
      <c r="F124" s="82" t="s">
        <v>298</v>
      </c>
      <c r="G124" s="83">
        <f>SUM(G104:G123)</f>
        <v>0</v>
      </c>
      <c r="I124" s="60"/>
      <c r="K124" s="60"/>
    </row>
    <row r="125" spans="1:11" s="34" customFormat="1" ht="21.75" customHeight="1" thickBot="1">
      <c r="A125" s="77" t="s">
        <v>52</v>
      </c>
      <c r="B125" s="77" t="s">
        <v>58</v>
      </c>
      <c r="C125" s="77"/>
      <c r="D125" s="77" t="s">
        <v>52</v>
      </c>
      <c r="E125" s="77" t="s">
        <v>52</v>
      </c>
      <c r="F125" s="82" t="s">
        <v>52</v>
      </c>
      <c r="G125" s="88" t="s">
        <v>52</v>
      </c>
      <c r="I125" s="74"/>
    </row>
    <row r="126" spans="1:11" s="34" customFormat="1" ht="26.25" customHeight="1" thickBot="1">
      <c r="A126" s="7">
        <v>1</v>
      </c>
      <c r="B126" s="7" t="s">
        <v>287</v>
      </c>
      <c r="C126" s="7" t="s">
        <v>284</v>
      </c>
      <c r="D126" s="7" t="s">
        <v>21</v>
      </c>
      <c r="E126" s="7">
        <v>260</v>
      </c>
      <c r="F126" s="81"/>
      <c r="G126" s="78"/>
    </row>
    <row r="127" spans="1:11" s="34" customFormat="1" ht="25.5" customHeight="1" thickBot="1">
      <c r="A127" s="7">
        <v>2</v>
      </c>
      <c r="B127" s="7" t="s">
        <v>286</v>
      </c>
      <c r="C127" s="7" t="s">
        <v>285</v>
      </c>
      <c r="D127" s="7" t="s">
        <v>21</v>
      </c>
      <c r="E127" s="7">
        <v>18</v>
      </c>
      <c r="F127" s="81"/>
      <c r="G127" s="78"/>
    </row>
    <row r="128" spans="1:11" s="34" customFormat="1" ht="27" customHeight="1" thickBot="1">
      <c r="A128" s="87" t="s">
        <v>52</v>
      </c>
      <c r="B128" s="87" t="s">
        <v>52</v>
      </c>
      <c r="C128" s="87"/>
      <c r="D128" s="87" t="s">
        <v>52</v>
      </c>
      <c r="E128" s="77" t="s">
        <v>22</v>
      </c>
      <c r="F128" s="82" t="s">
        <v>25</v>
      </c>
      <c r="G128" s="83">
        <f>G126+G127</f>
        <v>0</v>
      </c>
      <c r="I128" s="60"/>
      <c r="K128" s="60"/>
    </row>
    <row r="129" spans="1:7" s="34" customFormat="1" ht="28.5" customHeight="1" thickBot="1">
      <c r="A129" s="7" t="s">
        <v>52</v>
      </c>
      <c r="B129" s="138" t="s">
        <v>64</v>
      </c>
      <c r="C129" s="139"/>
      <c r="D129" s="140"/>
      <c r="E129" s="141" t="s">
        <v>59</v>
      </c>
      <c r="F129" s="142"/>
      <c r="G129" s="39">
        <f>G128+G124+G102</f>
        <v>0</v>
      </c>
    </row>
    <row r="130" spans="1:7" s="34" customFormat="1">
      <c r="G130" s="60"/>
    </row>
    <row r="131" spans="1:7" s="34" customFormat="1"/>
    <row r="132" spans="1:7" s="34" customFormat="1" ht="26.25" customHeight="1">
      <c r="D132" s="143" t="s">
        <v>82</v>
      </c>
      <c r="E132" s="143"/>
      <c r="F132" s="143"/>
      <c r="G132" s="85">
        <f>G129</f>
        <v>0</v>
      </c>
    </row>
    <row r="133" spans="1:7" s="34" customFormat="1" ht="18" customHeight="1">
      <c r="D133" s="75" t="s">
        <v>72</v>
      </c>
      <c r="E133" s="75"/>
      <c r="F133" s="75"/>
      <c r="G133" s="86">
        <f>G132*23%</f>
        <v>0</v>
      </c>
    </row>
    <row r="134" spans="1:7" s="34" customFormat="1" ht="26.25" customHeight="1">
      <c r="D134" s="75" t="s">
        <v>73</v>
      </c>
      <c r="E134" s="75"/>
      <c r="F134" s="75"/>
      <c r="G134" s="86">
        <f>G133+G132</f>
        <v>0</v>
      </c>
    </row>
    <row r="139" spans="1:7" ht="18">
      <c r="B139" s="18" t="s">
        <v>295</v>
      </c>
      <c r="C139" s="18"/>
      <c r="E139" s="12" t="s">
        <v>49</v>
      </c>
    </row>
    <row r="140" spans="1:7" ht="16.5">
      <c r="B140" s="10"/>
      <c r="C140" s="10"/>
    </row>
    <row r="141" spans="1:7" ht="16.5">
      <c r="B141" s="10"/>
      <c r="C141" s="10"/>
    </row>
    <row r="142" spans="1:7">
      <c r="E142" s="126" t="s">
        <v>51</v>
      </c>
      <c r="F142" s="126"/>
      <c r="G142" s="126"/>
    </row>
    <row r="143" spans="1:7">
      <c r="E143" s="14"/>
      <c r="F143" s="127" t="s">
        <v>50</v>
      </c>
      <c r="G143" s="127"/>
    </row>
    <row r="144" spans="1:7">
      <c r="E144" s="13"/>
      <c r="F144" s="13"/>
      <c r="G144" s="13"/>
    </row>
    <row r="145" spans="4:7">
      <c r="D145" s="13"/>
      <c r="E145" s="13"/>
      <c r="F145" s="13"/>
      <c r="G145" s="13"/>
    </row>
  </sheetData>
  <mergeCells count="8">
    <mergeCell ref="E142:G142"/>
    <mergeCell ref="F143:G143"/>
    <mergeCell ref="A11:G11"/>
    <mergeCell ref="A17:B17"/>
    <mergeCell ref="A18:G18"/>
    <mergeCell ref="B129:D129"/>
    <mergeCell ref="E129:F129"/>
    <mergeCell ref="D132:F132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  <colBreaks count="1" manualBreakCount="1">
    <brk id="7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7"/>
  <sheetViews>
    <sheetView topLeftCell="A103" zoomScaleNormal="100" workbookViewId="0">
      <selection activeCell="A75" sqref="A75:XFD75"/>
    </sheetView>
  </sheetViews>
  <sheetFormatPr defaultRowHeight="15"/>
  <cols>
    <col min="1" max="1" width="7.7109375" customWidth="1"/>
    <col min="2" max="2" width="61.42578125" customWidth="1"/>
    <col min="3" max="3" width="58.5703125" customWidth="1"/>
    <col min="4" max="4" width="14.7109375" customWidth="1"/>
    <col min="5" max="5" width="14.28515625" customWidth="1"/>
    <col min="6" max="6" width="14.85546875" customWidth="1"/>
    <col min="7" max="7" width="14.7109375" customWidth="1"/>
    <col min="10" max="10" width="10.7109375" customWidth="1"/>
    <col min="13" max="13" width="11" customWidth="1"/>
    <col min="15" max="15" width="9.5703125" bestFit="1" customWidth="1"/>
    <col min="16" max="16" width="13.140625" customWidth="1"/>
  </cols>
  <sheetData>
    <row r="1" spans="1:7">
      <c r="A1" s="8"/>
      <c r="B1" s="8"/>
      <c r="C1" s="8"/>
      <c r="D1" s="8"/>
      <c r="E1" s="8"/>
      <c r="F1" s="8"/>
      <c r="G1" s="8"/>
    </row>
    <row r="2" spans="1:7" ht="15.75">
      <c r="A2" s="8"/>
      <c r="B2" s="8"/>
      <c r="C2" s="8"/>
      <c r="D2" s="8" t="s">
        <v>76</v>
      </c>
      <c r="E2" s="9"/>
      <c r="F2" s="9"/>
      <c r="G2" s="9"/>
    </row>
    <row r="3" spans="1:7">
      <c r="A3" s="8"/>
      <c r="B3" s="8"/>
      <c r="C3" s="8"/>
      <c r="D3" s="8"/>
      <c r="E3" s="8"/>
      <c r="F3" s="8"/>
      <c r="G3" s="8"/>
    </row>
    <row r="4" spans="1:7">
      <c r="A4" s="8"/>
      <c r="B4" s="8"/>
      <c r="C4" s="8"/>
      <c r="D4" s="8"/>
      <c r="E4" s="8"/>
      <c r="F4" s="8"/>
      <c r="G4" s="8"/>
    </row>
    <row r="5" spans="1:7">
      <c r="A5" s="8"/>
      <c r="B5" s="8"/>
      <c r="C5" s="8"/>
      <c r="D5" s="8"/>
      <c r="E5" s="8"/>
      <c r="F5" s="8"/>
      <c r="G5" s="8"/>
    </row>
    <row r="6" spans="1:7">
      <c r="A6" s="8"/>
      <c r="B6" s="8"/>
      <c r="C6" s="8"/>
      <c r="D6" s="8"/>
      <c r="E6" s="8"/>
      <c r="F6" s="8"/>
      <c r="G6" s="8"/>
    </row>
    <row r="7" spans="1:7">
      <c r="A7" s="8" t="s">
        <v>46</v>
      </c>
      <c r="B7" s="8"/>
      <c r="C7" s="8"/>
      <c r="D7" s="8"/>
      <c r="E7" s="8"/>
      <c r="F7" s="8"/>
      <c r="G7" s="8"/>
    </row>
    <row r="8" spans="1:7" ht="15" customHeight="1">
      <c r="A8" s="8"/>
      <c r="B8" s="8"/>
      <c r="C8" s="8"/>
      <c r="D8" s="8"/>
      <c r="E8" s="8"/>
      <c r="F8" s="8"/>
      <c r="G8" s="8"/>
    </row>
    <row r="9" spans="1:7" ht="15.75">
      <c r="A9" s="9" t="s">
        <v>45</v>
      </c>
      <c r="B9" s="8"/>
      <c r="C9" s="8"/>
      <c r="D9" s="8"/>
      <c r="E9" s="8"/>
      <c r="F9" s="8"/>
      <c r="G9" s="8"/>
    </row>
    <row r="10" spans="1:7">
      <c r="A10" s="8"/>
      <c r="B10" s="8"/>
      <c r="C10" s="8"/>
      <c r="D10" s="8"/>
      <c r="E10" s="8"/>
      <c r="F10" s="8"/>
      <c r="G10" s="8"/>
    </row>
    <row r="11" spans="1:7">
      <c r="A11" s="8"/>
      <c r="B11" s="8"/>
      <c r="C11" s="8"/>
      <c r="D11" s="8"/>
      <c r="E11" s="8"/>
      <c r="F11" s="8"/>
      <c r="G11" s="8"/>
    </row>
    <row r="12" spans="1:7">
      <c r="A12" s="8"/>
      <c r="B12" s="8"/>
      <c r="C12" s="8"/>
      <c r="D12" s="8"/>
      <c r="E12" s="8"/>
      <c r="F12" s="8"/>
      <c r="G12" s="8"/>
    </row>
    <row r="13" spans="1:7" ht="21">
      <c r="A13" s="128" t="s">
        <v>43</v>
      </c>
      <c r="B13" s="128"/>
      <c r="C13" s="128"/>
      <c r="D13" s="128"/>
      <c r="E13" s="128"/>
      <c r="F13" s="128"/>
      <c r="G13" s="128"/>
    </row>
    <row r="14" spans="1:7">
      <c r="A14" s="8"/>
      <c r="B14" s="8"/>
      <c r="C14" s="8"/>
      <c r="D14" s="8"/>
      <c r="E14" s="8"/>
      <c r="F14" s="8"/>
      <c r="G14" s="8"/>
    </row>
    <row r="15" spans="1:7">
      <c r="A15" s="8"/>
      <c r="B15" s="8"/>
      <c r="C15" s="8"/>
      <c r="D15" s="8"/>
      <c r="E15" s="8"/>
      <c r="F15" s="8"/>
      <c r="G15" s="8"/>
    </row>
    <row r="16" spans="1:7" ht="18">
      <c r="A16" s="11" t="s">
        <v>44</v>
      </c>
      <c r="B16" s="9"/>
      <c r="C16" s="9"/>
      <c r="D16" s="9"/>
      <c r="E16" s="9"/>
      <c r="F16" s="9"/>
      <c r="G16" s="9"/>
    </row>
    <row r="17" spans="1:15" ht="24" customHeight="1">
      <c r="A17" s="11" t="s">
        <v>48</v>
      </c>
      <c r="B17" s="9"/>
      <c r="C17" s="9"/>
      <c r="D17" s="9"/>
      <c r="E17" s="9"/>
      <c r="F17" s="9"/>
      <c r="G17" s="9"/>
    </row>
    <row r="18" spans="1:15" ht="29.25" customHeight="1">
      <c r="A18" s="11" t="s">
        <v>48</v>
      </c>
      <c r="B18" s="9"/>
      <c r="C18" s="9"/>
      <c r="D18" s="9"/>
      <c r="E18" s="9"/>
      <c r="F18" s="9"/>
      <c r="G18" s="9"/>
    </row>
    <row r="19" spans="1:15" ht="18.75" customHeight="1">
      <c r="A19" s="129" t="s">
        <v>74</v>
      </c>
      <c r="B19" s="129"/>
      <c r="C19" s="96"/>
      <c r="D19" s="9"/>
      <c r="E19" s="9"/>
      <c r="F19" s="9"/>
      <c r="G19" s="9"/>
    </row>
    <row r="20" spans="1:15" ht="23.25" customHeight="1">
      <c r="A20" s="130" t="s">
        <v>75</v>
      </c>
      <c r="B20" s="130"/>
      <c r="C20" s="130"/>
      <c r="D20" s="130"/>
      <c r="E20" s="130"/>
      <c r="F20" s="130"/>
      <c r="G20" s="130"/>
    </row>
    <row r="21" spans="1:15" ht="23.25" customHeight="1">
      <c r="A21" s="9" t="s">
        <v>47</v>
      </c>
      <c r="B21" s="9"/>
      <c r="C21" s="9"/>
      <c r="D21" s="9"/>
      <c r="E21" s="9"/>
      <c r="F21" s="9"/>
      <c r="G21" s="9"/>
    </row>
    <row r="22" spans="1:15" ht="15.75" customHeight="1" thickBot="1">
      <c r="A22" s="9"/>
      <c r="B22" s="9"/>
      <c r="C22" s="9"/>
      <c r="D22" s="9"/>
      <c r="E22" s="9"/>
      <c r="F22" s="9"/>
      <c r="G22" s="9"/>
    </row>
    <row r="23" spans="1:15" ht="30.75" thickBot="1">
      <c r="A23" s="1" t="s">
        <v>0</v>
      </c>
      <c r="B23" s="1" t="s">
        <v>1</v>
      </c>
      <c r="C23" s="1" t="s">
        <v>122</v>
      </c>
      <c r="D23" s="1" t="s">
        <v>17</v>
      </c>
      <c r="E23" s="1" t="s">
        <v>23</v>
      </c>
      <c r="F23" s="6" t="s">
        <v>24</v>
      </c>
      <c r="G23" s="6" t="s">
        <v>26</v>
      </c>
    </row>
    <row r="24" spans="1:15" ht="15.75" thickBot="1">
      <c r="A24" s="1">
        <v>1</v>
      </c>
      <c r="B24" s="1">
        <v>2</v>
      </c>
      <c r="C24" s="1"/>
      <c r="D24" s="1">
        <v>3</v>
      </c>
      <c r="E24" s="1">
        <v>4</v>
      </c>
      <c r="F24" s="1"/>
      <c r="G24" s="1">
        <v>6</v>
      </c>
    </row>
    <row r="25" spans="1:15" ht="24" customHeight="1" thickBot="1">
      <c r="A25" s="63" t="s">
        <v>52</v>
      </c>
      <c r="B25" s="64" t="s">
        <v>53</v>
      </c>
      <c r="C25" s="64"/>
      <c r="D25" s="64" t="s">
        <v>52</v>
      </c>
      <c r="E25" s="64" t="s">
        <v>52</v>
      </c>
      <c r="F25" s="64"/>
      <c r="G25" s="64" t="s">
        <v>52</v>
      </c>
      <c r="J25" t="s">
        <v>260</v>
      </c>
      <c r="M25" t="s">
        <v>262</v>
      </c>
    </row>
    <row r="26" spans="1:15" ht="24.75" customHeight="1" thickBot="1">
      <c r="A26" s="1">
        <v>1</v>
      </c>
      <c r="B26" s="5" t="s">
        <v>163</v>
      </c>
      <c r="C26" s="5" t="s">
        <v>162</v>
      </c>
      <c r="D26" s="1" t="s">
        <v>18</v>
      </c>
      <c r="E26" s="1">
        <v>1</v>
      </c>
      <c r="F26" s="78">
        <v>2.38</v>
      </c>
      <c r="G26" s="1">
        <f>F26*E26</f>
        <v>2.38</v>
      </c>
      <c r="I26" s="50">
        <v>0.89</v>
      </c>
      <c r="J26" s="50">
        <f t="shared" ref="J26:J49" si="0">I26*E26</f>
        <v>0.89</v>
      </c>
      <c r="L26" s="50">
        <v>0.99</v>
      </c>
      <c r="M26" s="50">
        <f t="shared" ref="M26:M50" si="1">L26*E26</f>
        <v>0.99</v>
      </c>
    </row>
    <row r="27" spans="1:15" ht="32.25" thickBot="1">
      <c r="A27" s="1">
        <v>2</v>
      </c>
      <c r="B27" s="2" t="s">
        <v>160</v>
      </c>
      <c r="C27" s="2" t="s">
        <v>161</v>
      </c>
      <c r="D27" s="1" t="s">
        <v>18</v>
      </c>
      <c r="E27" s="1">
        <v>1</v>
      </c>
      <c r="F27" s="78">
        <v>3</v>
      </c>
      <c r="G27" s="4">
        <f>F27*E27</f>
        <v>3</v>
      </c>
      <c r="I27" s="50">
        <v>2.06</v>
      </c>
      <c r="J27" s="50">
        <f t="shared" si="0"/>
        <v>2.06</v>
      </c>
      <c r="L27" s="50">
        <v>2.29</v>
      </c>
      <c r="M27" s="50">
        <f t="shared" si="1"/>
        <v>2.29</v>
      </c>
    </row>
    <row r="28" spans="1:15" ht="52.5" customHeight="1" thickBot="1">
      <c r="A28" s="1">
        <v>3</v>
      </c>
      <c r="B28" s="2" t="s">
        <v>166</v>
      </c>
      <c r="C28" s="2" t="s">
        <v>167</v>
      </c>
      <c r="D28" s="1" t="s">
        <v>18</v>
      </c>
      <c r="E28" s="1">
        <v>10</v>
      </c>
      <c r="F28" s="80">
        <v>3</v>
      </c>
      <c r="G28" s="4">
        <f>F28*E28</f>
        <v>30</v>
      </c>
      <c r="I28" s="50">
        <v>1.1399999999999999</v>
      </c>
      <c r="J28" s="50">
        <f t="shared" si="0"/>
        <v>11.399999999999999</v>
      </c>
      <c r="L28" s="50">
        <v>1.2</v>
      </c>
      <c r="M28" s="50">
        <f t="shared" si="1"/>
        <v>12</v>
      </c>
    </row>
    <row r="29" spans="1:15" ht="30" customHeight="1" thickBot="1">
      <c r="A29" s="1">
        <v>4</v>
      </c>
      <c r="B29" s="2" t="s">
        <v>83</v>
      </c>
      <c r="C29" s="2" t="s">
        <v>234</v>
      </c>
      <c r="D29" s="1" t="s">
        <v>20</v>
      </c>
      <c r="E29" s="1">
        <v>1</v>
      </c>
      <c r="F29" s="80">
        <v>15</v>
      </c>
      <c r="G29" s="4">
        <f t="shared" ref="G29:G92" si="2">F29*E29</f>
        <v>15</v>
      </c>
      <c r="I29" s="50">
        <v>8.57</v>
      </c>
      <c r="J29" s="50">
        <f t="shared" si="0"/>
        <v>8.57</v>
      </c>
      <c r="L29" s="50">
        <v>8.3000000000000007</v>
      </c>
      <c r="M29" s="50">
        <f t="shared" si="1"/>
        <v>8.3000000000000007</v>
      </c>
    </row>
    <row r="30" spans="1:15" ht="46.5" customHeight="1" thickBot="1">
      <c r="A30" s="1">
        <v>5</v>
      </c>
      <c r="B30" s="2" t="s">
        <v>123</v>
      </c>
      <c r="C30" s="2" t="s">
        <v>209</v>
      </c>
      <c r="D30" s="1" t="s">
        <v>19</v>
      </c>
      <c r="E30" s="1">
        <v>40</v>
      </c>
      <c r="F30" s="78">
        <v>8</v>
      </c>
      <c r="G30" s="4">
        <f t="shared" si="2"/>
        <v>320</v>
      </c>
      <c r="I30" s="50">
        <v>6.59</v>
      </c>
      <c r="J30" s="50">
        <f t="shared" si="0"/>
        <v>263.60000000000002</v>
      </c>
      <c r="L30" s="50">
        <v>6.7</v>
      </c>
      <c r="M30" s="115">
        <f t="shared" si="1"/>
        <v>268</v>
      </c>
      <c r="O30" s="22">
        <v>256</v>
      </c>
    </row>
    <row r="31" spans="1:15" ht="39.75" customHeight="1" thickBot="1">
      <c r="A31" s="1">
        <v>6</v>
      </c>
      <c r="B31" s="2" t="s">
        <v>136</v>
      </c>
      <c r="C31" s="2" t="s">
        <v>137</v>
      </c>
      <c r="D31" s="1" t="s">
        <v>18</v>
      </c>
      <c r="E31" s="1">
        <v>4</v>
      </c>
      <c r="F31" s="78">
        <v>5</v>
      </c>
      <c r="G31" s="4">
        <f t="shared" si="2"/>
        <v>20</v>
      </c>
      <c r="I31" s="50">
        <v>4.4400000000000004</v>
      </c>
      <c r="J31" s="50">
        <f t="shared" si="0"/>
        <v>17.760000000000002</v>
      </c>
      <c r="L31" s="50">
        <v>4.8</v>
      </c>
      <c r="M31" s="50">
        <f t="shared" si="1"/>
        <v>19.2</v>
      </c>
    </row>
    <row r="32" spans="1:15" ht="39.75" customHeight="1" thickBot="1">
      <c r="A32" s="1">
        <v>7</v>
      </c>
      <c r="B32" s="2" t="s">
        <v>135</v>
      </c>
      <c r="C32" s="2" t="s">
        <v>208</v>
      </c>
      <c r="D32" s="1" t="s">
        <v>19</v>
      </c>
      <c r="E32" s="1">
        <v>5</v>
      </c>
      <c r="F32" s="78">
        <v>5</v>
      </c>
      <c r="G32" s="4">
        <f t="shared" si="2"/>
        <v>25</v>
      </c>
      <c r="I32" s="50">
        <v>5.16</v>
      </c>
      <c r="J32" s="112">
        <f t="shared" si="0"/>
        <v>25.8</v>
      </c>
      <c r="L32" s="50">
        <v>5.4</v>
      </c>
      <c r="M32" s="50">
        <f t="shared" si="1"/>
        <v>27</v>
      </c>
    </row>
    <row r="33" spans="1:13" ht="39" customHeight="1" thickBot="1">
      <c r="A33" s="1">
        <v>8</v>
      </c>
      <c r="B33" s="2" t="s">
        <v>2</v>
      </c>
      <c r="C33" s="2" t="s">
        <v>245</v>
      </c>
      <c r="D33" s="1" t="s">
        <v>19</v>
      </c>
      <c r="E33" s="1">
        <v>2</v>
      </c>
      <c r="F33" s="78">
        <v>9</v>
      </c>
      <c r="G33" s="4">
        <f t="shared" si="2"/>
        <v>18</v>
      </c>
      <c r="I33" s="50">
        <v>7.41</v>
      </c>
      <c r="J33" s="112">
        <f t="shared" si="0"/>
        <v>14.82</v>
      </c>
      <c r="L33" s="50">
        <v>7.9</v>
      </c>
      <c r="M33" s="50">
        <f t="shared" si="1"/>
        <v>15.8</v>
      </c>
    </row>
    <row r="34" spans="1:13" ht="59.25" customHeight="1" thickBot="1">
      <c r="A34" s="1">
        <v>9</v>
      </c>
      <c r="B34" s="2" t="s">
        <v>126</v>
      </c>
      <c r="C34" s="2" t="s">
        <v>127</v>
      </c>
      <c r="D34" s="1" t="s">
        <v>19</v>
      </c>
      <c r="E34" s="1">
        <v>2</v>
      </c>
      <c r="F34" s="78">
        <v>7</v>
      </c>
      <c r="G34" s="4">
        <f t="shared" si="2"/>
        <v>14</v>
      </c>
      <c r="I34" s="50">
        <v>3.1</v>
      </c>
      <c r="J34" s="50">
        <f t="shared" si="0"/>
        <v>6.2</v>
      </c>
      <c r="L34" s="50">
        <v>3.4</v>
      </c>
      <c r="M34" s="50">
        <f t="shared" si="1"/>
        <v>6.8</v>
      </c>
    </row>
    <row r="35" spans="1:13" ht="54.75" customHeight="1" thickBot="1">
      <c r="A35" s="1">
        <v>10</v>
      </c>
      <c r="B35" s="2" t="s">
        <v>124</v>
      </c>
      <c r="C35" s="2" t="s">
        <v>125</v>
      </c>
      <c r="D35" s="1" t="s">
        <v>19</v>
      </c>
      <c r="E35" s="1">
        <v>3</v>
      </c>
      <c r="F35" s="78">
        <f>F34</f>
        <v>7</v>
      </c>
      <c r="G35" s="4">
        <f t="shared" si="2"/>
        <v>21</v>
      </c>
      <c r="I35" s="50">
        <v>3.1</v>
      </c>
      <c r="J35" s="50">
        <f t="shared" si="0"/>
        <v>9.3000000000000007</v>
      </c>
      <c r="L35" s="50">
        <v>5.69</v>
      </c>
      <c r="M35" s="50">
        <f t="shared" si="1"/>
        <v>17.07</v>
      </c>
    </row>
    <row r="36" spans="1:13" ht="57.75" customHeight="1" thickBot="1">
      <c r="A36" s="1">
        <v>11</v>
      </c>
      <c r="B36" s="2" t="s">
        <v>128</v>
      </c>
      <c r="C36" s="2" t="s">
        <v>129</v>
      </c>
      <c r="D36" s="1" t="s">
        <v>19</v>
      </c>
      <c r="E36" s="1">
        <v>3</v>
      </c>
      <c r="F36" s="78">
        <v>7</v>
      </c>
      <c r="G36" s="4">
        <f t="shared" si="2"/>
        <v>21</v>
      </c>
      <c r="I36" s="50">
        <v>3.1</v>
      </c>
      <c r="J36" s="104">
        <f t="shared" si="0"/>
        <v>9.3000000000000007</v>
      </c>
      <c r="K36" s="89"/>
      <c r="L36" s="104">
        <v>5.69</v>
      </c>
      <c r="M36" s="104">
        <f t="shared" si="1"/>
        <v>17.07</v>
      </c>
    </row>
    <row r="37" spans="1:13" ht="45.75" customHeight="1" thickBot="1">
      <c r="A37" s="1">
        <v>12</v>
      </c>
      <c r="B37" s="2" t="s">
        <v>3</v>
      </c>
      <c r="C37" s="2" t="s">
        <v>170</v>
      </c>
      <c r="D37" s="1" t="s">
        <v>19</v>
      </c>
      <c r="E37" s="1">
        <v>2</v>
      </c>
      <c r="F37" s="78">
        <v>2</v>
      </c>
      <c r="G37" s="4">
        <f t="shared" si="2"/>
        <v>4</v>
      </c>
      <c r="I37" s="50">
        <v>1.57</v>
      </c>
      <c r="J37" s="113">
        <f t="shared" si="0"/>
        <v>3.14</v>
      </c>
      <c r="K37" s="89"/>
      <c r="L37" s="104">
        <v>1.9</v>
      </c>
      <c r="M37" s="104">
        <f t="shared" si="1"/>
        <v>3.8</v>
      </c>
    </row>
    <row r="38" spans="1:13" ht="45" customHeight="1" thickBot="1">
      <c r="A38" s="1">
        <v>13</v>
      </c>
      <c r="B38" s="2" t="s">
        <v>244</v>
      </c>
      <c r="C38" s="2" t="s">
        <v>130</v>
      </c>
      <c r="D38" s="1" t="s">
        <v>20</v>
      </c>
      <c r="E38" s="1">
        <v>1</v>
      </c>
      <c r="F38" s="78">
        <v>15</v>
      </c>
      <c r="G38" s="4">
        <f t="shared" si="2"/>
        <v>15</v>
      </c>
      <c r="I38" s="50">
        <v>7.94</v>
      </c>
      <c r="J38" s="104">
        <f t="shared" si="0"/>
        <v>7.94</v>
      </c>
      <c r="K38" s="89"/>
      <c r="L38" s="104">
        <v>6.9</v>
      </c>
      <c r="M38" s="104">
        <f t="shared" si="1"/>
        <v>6.9</v>
      </c>
    </row>
    <row r="39" spans="1:13" ht="40.5" customHeight="1" thickBot="1">
      <c r="A39" s="1">
        <v>14</v>
      </c>
      <c r="B39" s="2" t="s">
        <v>4</v>
      </c>
      <c r="C39" s="2" t="s">
        <v>258</v>
      </c>
      <c r="D39" s="1" t="s">
        <v>18</v>
      </c>
      <c r="E39" s="3">
        <v>10</v>
      </c>
      <c r="F39" s="78">
        <v>8</v>
      </c>
      <c r="G39" s="4">
        <f t="shared" si="2"/>
        <v>80</v>
      </c>
      <c r="I39" s="50">
        <v>7.08</v>
      </c>
      <c r="J39" s="50">
        <f t="shared" si="0"/>
        <v>70.8</v>
      </c>
      <c r="L39" s="50">
        <v>6.9</v>
      </c>
      <c r="M39" s="50">
        <f t="shared" si="1"/>
        <v>69</v>
      </c>
    </row>
    <row r="40" spans="1:13" ht="48" thickBot="1">
      <c r="A40" s="1">
        <v>15</v>
      </c>
      <c r="B40" s="2" t="s">
        <v>132</v>
      </c>
      <c r="C40" s="2" t="s">
        <v>133</v>
      </c>
      <c r="D40" s="1" t="s">
        <v>18</v>
      </c>
      <c r="E40" s="1">
        <v>2</v>
      </c>
      <c r="F40" s="78">
        <v>8</v>
      </c>
      <c r="G40" s="4">
        <f t="shared" si="2"/>
        <v>16</v>
      </c>
      <c r="I40" s="50">
        <v>6.17</v>
      </c>
      <c r="J40" s="50">
        <f t="shared" si="0"/>
        <v>12.34</v>
      </c>
      <c r="L40" s="50">
        <v>7.9</v>
      </c>
      <c r="M40" s="50">
        <f t="shared" si="1"/>
        <v>15.8</v>
      </c>
    </row>
    <row r="41" spans="1:13" ht="48" thickBot="1">
      <c r="A41" s="1">
        <v>16</v>
      </c>
      <c r="B41" s="2" t="s">
        <v>132</v>
      </c>
      <c r="C41" s="2" t="s">
        <v>134</v>
      </c>
      <c r="D41" s="2" t="s">
        <v>18</v>
      </c>
      <c r="E41" s="2">
        <v>4</v>
      </c>
      <c r="F41" s="81">
        <v>13</v>
      </c>
      <c r="G41" s="4">
        <f t="shared" si="2"/>
        <v>52</v>
      </c>
      <c r="I41" s="50">
        <v>12.89</v>
      </c>
      <c r="J41" s="50">
        <f t="shared" si="0"/>
        <v>51.56</v>
      </c>
      <c r="L41" s="50">
        <v>12.9</v>
      </c>
      <c r="M41" s="50">
        <f t="shared" si="1"/>
        <v>51.6</v>
      </c>
    </row>
    <row r="42" spans="1:13" ht="63.75" thickBot="1">
      <c r="A42" s="1">
        <v>17</v>
      </c>
      <c r="B42" s="2" t="s">
        <v>148</v>
      </c>
      <c r="C42" s="2" t="s">
        <v>147</v>
      </c>
      <c r="D42" s="2" t="s">
        <v>18</v>
      </c>
      <c r="E42" s="2">
        <v>20</v>
      </c>
      <c r="F42" s="81">
        <v>5</v>
      </c>
      <c r="G42" s="4">
        <f t="shared" si="2"/>
        <v>100</v>
      </c>
      <c r="I42" s="50">
        <v>4.49</v>
      </c>
      <c r="J42" s="50">
        <f t="shared" si="0"/>
        <v>89.800000000000011</v>
      </c>
      <c r="L42" s="50">
        <v>3.69</v>
      </c>
      <c r="M42" s="50">
        <f t="shared" si="1"/>
        <v>73.8</v>
      </c>
    </row>
    <row r="43" spans="1:13" ht="62.25" customHeight="1" thickBot="1">
      <c r="A43" s="1">
        <v>18</v>
      </c>
      <c r="B43" s="2" t="s">
        <v>115</v>
      </c>
      <c r="C43" s="2" t="s">
        <v>147</v>
      </c>
      <c r="D43" s="2" t="s">
        <v>18</v>
      </c>
      <c r="E43" s="2">
        <v>20</v>
      </c>
      <c r="F43" s="81">
        <v>1</v>
      </c>
      <c r="G43" s="4">
        <f t="shared" si="2"/>
        <v>20</v>
      </c>
      <c r="I43" s="50">
        <v>3.02</v>
      </c>
      <c r="J43" s="50">
        <f t="shared" si="0"/>
        <v>60.4</v>
      </c>
      <c r="L43" s="50">
        <v>2.4</v>
      </c>
      <c r="M43" s="50">
        <f t="shared" si="1"/>
        <v>48</v>
      </c>
    </row>
    <row r="44" spans="1:13" ht="72" customHeight="1" thickBot="1">
      <c r="A44" s="1">
        <v>19</v>
      </c>
      <c r="B44" s="2" t="s">
        <v>220</v>
      </c>
      <c r="C44" s="2" t="s">
        <v>146</v>
      </c>
      <c r="D44" s="2" t="s">
        <v>151</v>
      </c>
      <c r="E44" s="2">
        <v>20</v>
      </c>
      <c r="F44" s="81">
        <v>4</v>
      </c>
      <c r="G44" s="4">
        <f t="shared" si="2"/>
        <v>80</v>
      </c>
      <c r="I44" s="50">
        <v>1.2</v>
      </c>
      <c r="J44" s="50">
        <f t="shared" si="0"/>
        <v>24</v>
      </c>
      <c r="L44" s="50">
        <v>2.9</v>
      </c>
      <c r="M44" s="50">
        <f t="shared" si="1"/>
        <v>58</v>
      </c>
    </row>
    <row r="45" spans="1:13" ht="49.5" customHeight="1" thickBot="1">
      <c r="A45" s="1">
        <v>20</v>
      </c>
      <c r="B45" s="2" t="s">
        <v>115</v>
      </c>
      <c r="C45" s="2" t="s">
        <v>146</v>
      </c>
      <c r="D45" s="2" t="s">
        <v>18</v>
      </c>
      <c r="E45" s="2">
        <v>12</v>
      </c>
      <c r="F45" s="81">
        <v>3</v>
      </c>
      <c r="G45" s="4">
        <f t="shared" si="2"/>
        <v>36</v>
      </c>
      <c r="I45" s="50">
        <v>0.92</v>
      </c>
      <c r="J45" s="50">
        <f t="shared" si="0"/>
        <v>11.040000000000001</v>
      </c>
      <c r="L45" s="50">
        <v>1.9</v>
      </c>
      <c r="M45" s="50">
        <f t="shared" si="1"/>
        <v>22.799999999999997</v>
      </c>
    </row>
    <row r="46" spans="1:13" ht="45.75" customHeight="1" thickBot="1">
      <c r="A46" s="1">
        <v>21</v>
      </c>
      <c r="B46" s="2" t="s">
        <v>152</v>
      </c>
      <c r="C46" s="2" t="s">
        <v>222</v>
      </c>
      <c r="D46" s="2" t="s">
        <v>18</v>
      </c>
      <c r="E46" s="2">
        <v>2</v>
      </c>
      <c r="F46" s="81">
        <v>18</v>
      </c>
      <c r="G46" s="4">
        <f t="shared" si="2"/>
        <v>36</v>
      </c>
      <c r="I46" s="50">
        <v>9.52</v>
      </c>
      <c r="J46" s="50">
        <f t="shared" si="0"/>
        <v>19.04</v>
      </c>
      <c r="L46" s="50">
        <v>16.899999999999999</v>
      </c>
      <c r="M46" s="50">
        <f t="shared" si="1"/>
        <v>33.799999999999997</v>
      </c>
    </row>
    <row r="47" spans="1:13" ht="63.75" thickBot="1">
      <c r="A47" s="1">
        <v>22</v>
      </c>
      <c r="B47" s="2" t="s">
        <v>153</v>
      </c>
      <c r="C47" s="2" t="s">
        <v>225</v>
      </c>
      <c r="D47" s="2" t="s">
        <v>18</v>
      </c>
      <c r="E47" s="2">
        <v>10</v>
      </c>
      <c r="F47" s="81">
        <v>2</v>
      </c>
      <c r="G47" s="4">
        <f t="shared" si="2"/>
        <v>20</v>
      </c>
      <c r="I47" s="50">
        <v>0.31</v>
      </c>
      <c r="J47" s="50">
        <f t="shared" si="0"/>
        <v>3.1</v>
      </c>
      <c r="L47" s="50">
        <v>1.3</v>
      </c>
      <c r="M47" s="50">
        <f t="shared" si="1"/>
        <v>13</v>
      </c>
    </row>
    <row r="48" spans="1:13" ht="63.75" thickBot="1">
      <c r="A48" s="1">
        <v>23</v>
      </c>
      <c r="B48" s="2" t="s">
        <v>140</v>
      </c>
      <c r="C48" s="2" t="s">
        <v>141</v>
      </c>
      <c r="D48" s="2" t="s">
        <v>20</v>
      </c>
      <c r="E48" s="2">
        <v>5</v>
      </c>
      <c r="F48" s="81">
        <v>5</v>
      </c>
      <c r="G48" s="4">
        <f t="shared" si="2"/>
        <v>25</v>
      </c>
      <c r="I48" s="50">
        <v>3.55</v>
      </c>
      <c r="J48" s="50">
        <f t="shared" si="0"/>
        <v>17.75</v>
      </c>
      <c r="L48" s="50">
        <v>5.9</v>
      </c>
      <c r="M48" s="50">
        <f t="shared" si="1"/>
        <v>29.5</v>
      </c>
    </row>
    <row r="49" spans="1:14" ht="48" thickBot="1">
      <c r="A49" s="1">
        <v>24</v>
      </c>
      <c r="B49" s="2" t="s">
        <v>143</v>
      </c>
      <c r="C49" s="2" t="s">
        <v>142</v>
      </c>
      <c r="D49" s="2" t="s">
        <v>20</v>
      </c>
      <c r="E49" s="2">
        <v>2</v>
      </c>
      <c r="F49" s="81">
        <v>5</v>
      </c>
      <c r="G49" s="4">
        <f t="shared" si="2"/>
        <v>10</v>
      </c>
      <c r="I49" s="50">
        <v>4.3</v>
      </c>
      <c r="J49" s="50">
        <f t="shared" si="0"/>
        <v>8.6</v>
      </c>
      <c r="L49" s="50">
        <v>6.4</v>
      </c>
      <c r="M49" s="50">
        <f t="shared" si="1"/>
        <v>12.8</v>
      </c>
    </row>
    <row r="50" spans="1:14" ht="23.25" customHeight="1" thickBot="1">
      <c r="A50" s="27">
        <v>25</v>
      </c>
      <c r="B50" s="101" t="s">
        <v>120</v>
      </c>
      <c r="C50" s="101"/>
      <c r="D50" s="101" t="s">
        <v>18</v>
      </c>
      <c r="E50" s="101">
        <v>250</v>
      </c>
      <c r="F50" s="102">
        <v>0.6</v>
      </c>
      <c r="G50" s="69">
        <f t="shared" si="2"/>
        <v>150</v>
      </c>
      <c r="I50" s="50"/>
      <c r="J50" s="50">
        <v>25.76</v>
      </c>
      <c r="L50" s="50">
        <v>0.25</v>
      </c>
      <c r="M50" s="50">
        <f t="shared" si="1"/>
        <v>62.5</v>
      </c>
    </row>
    <row r="51" spans="1:14" ht="24.75" customHeight="1" thickBot="1">
      <c r="A51" s="27">
        <v>26</v>
      </c>
      <c r="B51" s="101" t="s">
        <v>5</v>
      </c>
      <c r="C51" s="101"/>
      <c r="D51" s="101" t="s">
        <v>18</v>
      </c>
      <c r="E51" s="101">
        <v>2000</v>
      </c>
      <c r="F51" s="102">
        <v>0.05</v>
      </c>
      <c r="G51" s="69">
        <f t="shared" si="2"/>
        <v>100</v>
      </c>
      <c r="I51" s="50"/>
      <c r="J51" s="50">
        <v>44.56</v>
      </c>
      <c r="L51" s="50"/>
      <c r="M51" s="50"/>
      <c r="N51" s="26">
        <v>20.03</v>
      </c>
    </row>
    <row r="52" spans="1:14" ht="24.75" customHeight="1" thickBot="1">
      <c r="A52" s="27">
        <v>27</v>
      </c>
      <c r="B52" s="101" t="s">
        <v>6</v>
      </c>
      <c r="C52" s="101"/>
      <c r="D52" s="101" t="s">
        <v>18</v>
      </c>
      <c r="E52" s="101">
        <v>500</v>
      </c>
      <c r="F52" s="102">
        <v>0.1</v>
      </c>
      <c r="G52" s="69">
        <f t="shared" si="2"/>
        <v>50</v>
      </c>
      <c r="I52" s="50"/>
      <c r="J52" s="50">
        <v>26.32</v>
      </c>
      <c r="L52" s="50">
        <v>0.08</v>
      </c>
      <c r="M52" s="50">
        <f t="shared" ref="M52:M83" si="3">L52*E52</f>
        <v>40</v>
      </c>
    </row>
    <row r="53" spans="1:14" ht="24" customHeight="1" thickBot="1">
      <c r="A53" s="1">
        <v>28</v>
      </c>
      <c r="B53" s="2" t="s">
        <v>7</v>
      </c>
      <c r="C53" s="2"/>
      <c r="D53" s="2" t="s">
        <v>18</v>
      </c>
      <c r="E53" s="68" t="s">
        <v>235</v>
      </c>
      <c r="F53" s="81">
        <v>0.2</v>
      </c>
      <c r="G53" s="4">
        <f t="shared" si="2"/>
        <v>60</v>
      </c>
      <c r="I53" s="50">
        <v>0.11</v>
      </c>
      <c r="J53" s="50">
        <f t="shared" ref="J53:J84" si="4">I53*E53</f>
        <v>33</v>
      </c>
      <c r="L53" s="50">
        <v>0.18</v>
      </c>
      <c r="M53" s="50">
        <f t="shared" si="3"/>
        <v>54</v>
      </c>
    </row>
    <row r="54" spans="1:14" ht="22.5" customHeight="1" thickBot="1">
      <c r="A54" s="1">
        <v>29</v>
      </c>
      <c r="B54" s="2" t="s">
        <v>213</v>
      </c>
      <c r="C54" s="2" t="s">
        <v>212</v>
      </c>
      <c r="D54" s="2" t="s">
        <v>18</v>
      </c>
      <c r="E54" s="68" t="s">
        <v>247</v>
      </c>
      <c r="F54" s="81">
        <v>0.2</v>
      </c>
      <c r="G54" s="4">
        <f t="shared" si="2"/>
        <v>10</v>
      </c>
      <c r="I54" s="50">
        <v>1.04</v>
      </c>
      <c r="J54" s="50">
        <f t="shared" si="4"/>
        <v>52</v>
      </c>
      <c r="L54" s="50">
        <v>0.05</v>
      </c>
      <c r="M54" s="38">
        <f t="shared" si="3"/>
        <v>2.5</v>
      </c>
    </row>
    <row r="55" spans="1:14" ht="32.25" thickBot="1">
      <c r="A55" s="1">
        <v>30</v>
      </c>
      <c r="B55" s="2" t="s">
        <v>237</v>
      </c>
      <c r="C55" s="2" t="s">
        <v>164</v>
      </c>
      <c r="D55" s="2" t="s">
        <v>18</v>
      </c>
      <c r="E55" s="2">
        <v>12</v>
      </c>
      <c r="F55" s="81">
        <v>1</v>
      </c>
      <c r="G55" s="4">
        <f t="shared" si="2"/>
        <v>12</v>
      </c>
      <c r="I55" s="50">
        <v>0.46</v>
      </c>
      <c r="J55" s="50">
        <f t="shared" si="4"/>
        <v>5.5200000000000005</v>
      </c>
      <c r="L55" s="50">
        <v>0.7</v>
      </c>
      <c r="M55" s="50">
        <f t="shared" si="3"/>
        <v>8.3999999999999986</v>
      </c>
    </row>
    <row r="56" spans="1:14" ht="32.25" thickBot="1">
      <c r="A56" s="1">
        <v>31</v>
      </c>
      <c r="B56" s="2" t="s">
        <v>236</v>
      </c>
      <c r="C56" s="2" t="s">
        <v>165</v>
      </c>
      <c r="D56" s="2" t="s">
        <v>18</v>
      </c>
      <c r="E56" s="2">
        <v>12</v>
      </c>
      <c r="F56" s="81">
        <v>0.6</v>
      </c>
      <c r="G56" s="4">
        <f t="shared" si="2"/>
        <v>7.1999999999999993</v>
      </c>
      <c r="I56" s="50">
        <v>0.27</v>
      </c>
      <c r="J56" s="50">
        <f t="shared" si="4"/>
        <v>3.24</v>
      </c>
      <c r="L56" s="50">
        <v>0.5</v>
      </c>
      <c r="M56" s="50">
        <f t="shared" si="3"/>
        <v>6</v>
      </c>
    </row>
    <row r="57" spans="1:14" ht="32.25" thickBot="1">
      <c r="A57" s="1">
        <v>32</v>
      </c>
      <c r="B57" s="2" t="s">
        <v>238</v>
      </c>
      <c r="C57" s="2" t="s">
        <v>226</v>
      </c>
      <c r="D57" s="2" t="s">
        <v>19</v>
      </c>
      <c r="E57" s="2">
        <v>12</v>
      </c>
      <c r="F57" s="81">
        <v>1.8</v>
      </c>
      <c r="G57" s="4">
        <f t="shared" si="2"/>
        <v>21.6</v>
      </c>
      <c r="I57" s="104">
        <v>0.9</v>
      </c>
      <c r="J57" s="104">
        <f t="shared" si="4"/>
        <v>10.8</v>
      </c>
      <c r="K57" s="89"/>
      <c r="L57" s="104">
        <v>1.5</v>
      </c>
      <c r="M57" s="50">
        <f t="shared" si="3"/>
        <v>18</v>
      </c>
    </row>
    <row r="58" spans="1:14" ht="24" customHeight="1" thickBot="1">
      <c r="A58" s="1">
        <v>33</v>
      </c>
      <c r="B58" s="2" t="s">
        <v>154</v>
      </c>
      <c r="C58" s="2" t="s">
        <v>168</v>
      </c>
      <c r="D58" s="2" t="s">
        <v>18</v>
      </c>
      <c r="E58" s="2">
        <v>24</v>
      </c>
      <c r="F58" s="81">
        <v>4</v>
      </c>
      <c r="G58" s="4">
        <f t="shared" si="2"/>
        <v>96</v>
      </c>
      <c r="I58" s="104">
        <v>4.22</v>
      </c>
      <c r="J58" s="104">
        <f t="shared" si="4"/>
        <v>101.28</v>
      </c>
      <c r="K58" s="89"/>
      <c r="L58" s="104">
        <v>3.9</v>
      </c>
      <c r="M58" s="50">
        <f t="shared" si="3"/>
        <v>93.6</v>
      </c>
    </row>
    <row r="59" spans="1:14" ht="25.5" customHeight="1" thickBot="1">
      <c r="A59" s="1">
        <v>34</v>
      </c>
      <c r="B59" s="2" t="s">
        <v>169</v>
      </c>
      <c r="C59" s="2" t="s">
        <v>243</v>
      </c>
      <c r="D59" s="2" t="s">
        <v>18</v>
      </c>
      <c r="E59" s="2">
        <v>19</v>
      </c>
      <c r="F59" s="81">
        <v>18</v>
      </c>
      <c r="G59" s="4">
        <f t="shared" si="2"/>
        <v>342</v>
      </c>
      <c r="I59" s="104">
        <v>9.74</v>
      </c>
      <c r="J59" s="104">
        <f t="shared" si="4"/>
        <v>185.06</v>
      </c>
      <c r="K59" s="89"/>
      <c r="L59" s="104">
        <v>14.9</v>
      </c>
      <c r="M59" s="50">
        <f t="shared" si="3"/>
        <v>283.10000000000002</v>
      </c>
    </row>
    <row r="60" spans="1:14" ht="39" customHeight="1" thickBot="1">
      <c r="A60" s="1">
        <v>35</v>
      </c>
      <c r="B60" s="2" t="s">
        <v>224</v>
      </c>
      <c r="C60" s="2" t="s">
        <v>223</v>
      </c>
      <c r="D60" s="2" t="s">
        <v>20</v>
      </c>
      <c r="E60" s="2">
        <v>1</v>
      </c>
      <c r="F60" s="81">
        <v>23</v>
      </c>
      <c r="G60" s="4">
        <f t="shared" si="2"/>
        <v>23</v>
      </c>
      <c r="I60" s="104">
        <v>10.64</v>
      </c>
      <c r="J60" s="104">
        <f t="shared" si="4"/>
        <v>10.64</v>
      </c>
      <c r="K60" s="89"/>
      <c r="L60" s="104">
        <v>16.5</v>
      </c>
      <c r="M60" s="50">
        <f t="shared" si="3"/>
        <v>16.5</v>
      </c>
    </row>
    <row r="61" spans="1:14" ht="32.25" thickBot="1">
      <c r="A61" s="1">
        <v>36</v>
      </c>
      <c r="B61" s="2" t="s">
        <v>54</v>
      </c>
      <c r="C61" s="2" t="s">
        <v>264</v>
      </c>
      <c r="D61" s="2" t="s">
        <v>18</v>
      </c>
      <c r="E61" s="2">
        <v>2</v>
      </c>
      <c r="F61" s="81">
        <v>0.6</v>
      </c>
      <c r="G61" s="4">
        <f t="shared" si="2"/>
        <v>1.2</v>
      </c>
      <c r="I61" s="104">
        <v>0.32</v>
      </c>
      <c r="J61" s="104">
        <f t="shared" si="4"/>
        <v>0.64</v>
      </c>
      <c r="K61" s="89"/>
      <c r="L61" s="104">
        <v>0.7</v>
      </c>
      <c r="M61" s="50">
        <f t="shared" si="3"/>
        <v>1.4</v>
      </c>
    </row>
    <row r="62" spans="1:14" ht="32.25" thickBot="1">
      <c r="A62" s="1">
        <v>37</v>
      </c>
      <c r="B62" s="2" t="s">
        <v>55</v>
      </c>
      <c r="C62" s="2" t="s">
        <v>265</v>
      </c>
      <c r="D62" s="2" t="s">
        <v>18</v>
      </c>
      <c r="E62" s="2">
        <v>2</v>
      </c>
      <c r="F62" s="81">
        <v>1</v>
      </c>
      <c r="G62" s="4">
        <f t="shared" si="2"/>
        <v>2</v>
      </c>
      <c r="I62" s="50">
        <v>0.38</v>
      </c>
      <c r="J62" s="50">
        <f t="shared" si="4"/>
        <v>0.76</v>
      </c>
      <c r="L62" s="50">
        <v>0.8</v>
      </c>
      <c r="M62" s="50">
        <f t="shared" si="3"/>
        <v>1.6</v>
      </c>
    </row>
    <row r="63" spans="1:14" ht="32.25" thickBot="1">
      <c r="A63" s="1">
        <v>38</v>
      </c>
      <c r="B63" s="2" t="s">
        <v>8</v>
      </c>
      <c r="C63" s="2" t="s">
        <v>266</v>
      </c>
      <c r="D63" s="2" t="s">
        <v>19</v>
      </c>
      <c r="E63" s="2">
        <v>2</v>
      </c>
      <c r="F63" s="81">
        <v>2.5</v>
      </c>
      <c r="G63" s="4">
        <f t="shared" si="2"/>
        <v>5</v>
      </c>
      <c r="I63" s="50">
        <v>1.52</v>
      </c>
      <c r="J63" s="50">
        <f t="shared" si="4"/>
        <v>3.04</v>
      </c>
      <c r="L63" s="50">
        <v>2</v>
      </c>
      <c r="M63" s="50">
        <f t="shared" si="3"/>
        <v>4</v>
      </c>
    </row>
    <row r="64" spans="1:14" ht="32.25" thickBot="1">
      <c r="A64" s="1">
        <v>39</v>
      </c>
      <c r="B64" s="2" t="s">
        <v>203</v>
      </c>
      <c r="C64" s="2" t="s">
        <v>204</v>
      </c>
      <c r="D64" s="2" t="s">
        <v>18</v>
      </c>
      <c r="E64" s="2">
        <v>3</v>
      </c>
      <c r="F64" s="81">
        <v>3</v>
      </c>
      <c r="G64" s="4">
        <f t="shared" si="2"/>
        <v>9</v>
      </c>
      <c r="I64" s="50">
        <v>6.21</v>
      </c>
      <c r="J64" s="50">
        <f t="shared" si="4"/>
        <v>18.63</v>
      </c>
      <c r="L64" s="50">
        <v>4.3</v>
      </c>
      <c r="M64" s="50">
        <f t="shared" si="3"/>
        <v>12.899999999999999</v>
      </c>
    </row>
    <row r="65" spans="1:13" ht="48" thickBot="1">
      <c r="A65" s="1">
        <v>40</v>
      </c>
      <c r="B65" s="2" t="s">
        <v>149</v>
      </c>
      <c r="C65" s="2" t="s">
        <v>227</v>
      </c>
      <c r="D65" s="2" t="s">
        <v>18</v>
      </c>
      <c r="E65" s="2">
        <v>5</v>
      </c>
      <c r="F65" s="81">
        <v>2.5</v>
      </c>
      <c r="G65" s="4">
        <f t="shared" si="2"/>
        <v>12.5</v>
      </c>
      <c r="I65" s="50">
        <v>0.42</v>
      </c>
      <c r="J65" s="50">
        <f t="shared" si="4"/>
        <v>2.1</v>
      </c>
      <c r="L65" s="50">
        <v>1.2</v>
      </c>
      <c r="M65" s="50">
        <f t="shared" si="3"/>
        <v>6</v>
      </c>
    </row>
    <row r="66" spans="1:13" ht="48" thickBot="1">
      <c r="A66" s="1">
        <v>41</v>
      </c>
      <c r="B66" s="2" t="s">
        <v>150</v>
      </c>
      <c r="C66" s="2" t="s">
        <v>205</v>
      </c>
      <c r="D66" s="2" t="s">
        <v>18</v>
      </c>
      <c r="E66" s="2">
        <v>10</v>
      </c>
      <c r="F66" s="81">
        <v>1.5</v>
      </c>
      <c r="G66" s="4">
        <f t="shared" si="2"/>
        <v>15</v>
      </c>
      <c r="I66" s="50">
        <v>0.26</v>
      </c>
      <c r="J66" s="50">
        <f t="shared" si="4"/>
        <v>2.6</v>
      </c>
      <c r="L66" s="50">
        <v>0.7</v>
      </c>
      <c r="M66" s="50">
        <f t="shared" si="3"/>
        <v>7</v>
      </c>
    </row>
    <row r="67" spans="1:13" ht="28.5" customHeight="1" thickBot="1">
      <c r="A67" s="1">
        <v>42</v>
      </c>
      <c r="B67" s="2" t="s">
        <v>239</v>
      </c>
      <c r="C67" s="2" t="s">
        <v>56</v>
      </c>
      <c r="D67" s="2" t="s">
        <v>18</v>
      </c>
      <c r="E67" s="2">
        <v>60</v>
      </c>
      <c r="F67" s="81">
        <v>1.8</v>
      </c>
      <c r="G67" s="4">
        <f t="shared" si="2"/>
        <v>108</v>
      </c>
      <c r="I67" s="50">
        <v>1.43</v>
      </c>
      <c r="J67" s="50">
        <f t="shared" si="4"/>
        <v>85.8</v>
      </c>
      <c r="L67" s="50">
        <v>1.6</v>
      </c>
      <c r="M67" s="50">
        <f t="shared" si="3"/>
        <v>96</v>
      </c>
    </row>
    <row r="68" spans="1:13" ht="28.5" customHeight="1" thickBot="1">
      <c r="A68" s="1">
        <v>43</v>
      </c>
      <c r="B68" s="2" t="s">
        <v>171</v>
      </c>
      <c r="C68" s="2" t="s">
        <v>172</v>
      </c>
      <c r="D68" s="2" t="s">
        <v>20</v>
      </c>
      <c r="E68" s="2">
        <v>9</v>
      </c>
      <c r="F68" s="81">
        <v>8</v>
      </c>
      <c r="G68" s="4">
        <f t="shared" si="2"/>
        <v>72</v>
      </c>
      <c r="I68" s="50">
        <v>1.3</v>
      </c>
      <c r="J68" s="50">
        <f t="shared" si="4"/>
        <v>11.700000000000001</v>
      </c>
      <c r="L68" s="50">
        <v>2.4</v>
      </c>
      <c r="M68" s="50">
        <f t="shared" si="3"/>
        <v>21.599999999999998</v>
      </c>
    </row>
    <row r="69" spans="1:13" ht="51.75" customHeight="1" thickBot="1">
      <c r="A69" s="1">
        <v>44</v>
      </c>
      <c r="B69" s="2" t="s">
        <v>138</v>
      </c>
      <c r="C69" s="2" t="s">
        <v>139</v>
      </c>
      <c r="D69" s="2" t="s">
        <v>20</v>
      </c>
      <c r="E69" s="2">
        <v>3</v>
      </c>
      <c r="F69" s="81">
        <v>10</v>
      </c>
      <c r="G69" s="4">
        <f t="shared" si="2"/>
        <v>30</v>
      </c>
      <c r="I69" s="50">
        <v>3.85</v>
      </c>
      <c r="J69" s="50">
        <f t="shared" si="4"/>
        <v>11.55</v>
      </c>
      <c r="L69" s="50">
        <v>5.4</v>
      </c>
      <c r="M69" s="50">
        <f t="shared" si="3"/>
        <v>16.200000000000003</v>
      </c>
    </row>
    <row r="70" spans="1:13" ht="28.5" customHeight="1" thickBot="1">
      <c r="A70" s="1">
        <v>45</v>
      </c>
      <c r="B70" s="2" t="s">
        <v>155</v>
      </c>
      <c r="C70" s="2" t="s">
        <v>228</v>
      </c>
      <c r="D70" s="2" t="s">
        <v>18</v>
      </c>
      <c r="E70" s="2">
        <v>4</v>
      </c>
      <c r="F70" s="81">
        <v>3</v>
      </c>
      <c r="G70" s="4">
        <f t="shared" si="2"/>
        <v>12</v>
      </c>
      <c r="I70" s="50">
        <v>0.82</v>
      </c>
      <c r="J70" s="50">
        <f t="shared" si="4"/>
        <v>3.28</v>
      </c>
      <c r="L70" s="50">
        <v>1.8</v>
      </c>
      <c r="M70" s="50">
        <f t="shared" si="3"/>
        <v>7.2</v>
      </c>
    </row>
    <row r="71" spans="1:13" ht="34.5" thickBot="1">
      <c r="A71" s="1">
        <v>46</v>
      </c>
      <c r="B71" s="2" t="s">
        <v>218</v>
      </c>
      <c r="C71" s="2" t="s">
        <v>219</v>
      </c>
      <c r="D71" s="2" t="s">
        <v>18</v>
      </c>
      <c r="E71" s="2">
        <v>100</v>
      </c>
      <c r="F71" s="81">
        <v>0.7</v>
      </c>
      <c r="G71" s="4">
        <f t="shared" si="2"/>
        <v>70</v>
      </c>
      <c r="I71" s="50">
        <v>0.35</v>
      </c>
      <c r="J71" s="50">
        <f t="shared" si="4"/>
        <v>35</v>
      </c>
      <c r="L71" s="50">
        <v>0.55000000000000004</v>
      </c>
      <c r="M71" s="50">
        <f t="shared" si="3"/>
        <v>55.000000000000007</v>
      </c>
    </row>
    <row r="72" spans="1:13" ht="66.75" customHeight="1" thickBot="1">
      <c r="A72" s="1">
        <v>47</v>
      </c>
      <c r="B72" s="2" t="s">
        <v>240</v>
      </c>
      <c r="C72" s="2" t="s">
        <v>144</v>
      </c>
      <c r="D72" s="2" t="s">
        <v>18</v>
      </c>
      <c r="E72" s="2">
        <v>40</v>
      </c>
      <c r="F72" s="81">
        <v>1</v>
      </c>
      <c r="G72" s="4">
        <f t="shared" si="2"/>
        <v>40</v>
      </c>
      <c r="I72" s="50">
        <v>0.32</v>
      </c>
      <c r="J72" s="50">
        <f t="shared" si="4"/>
        <v>12.8</v>
      </c>
      <c r="L72" s="50">
        <v>0.5</v>
      </c>
      <c r="M72" s="50">
        <f t="shared" si="3"/>
        <v>20</v>
      </c>
    </row>
    <row r="73" spans="1:13" ht="30.75" customHeight="1" thickBot="1">
      <c r="A73" s="1">
        <v>48</v>
      </c>
      <c r="B73" s="2" t="s">
        <v>197</v>
      </c>
      <c r="C73" s="2" t="s">
        <v>195</v>
      </c>
      <c r="D73" s="2" t="s">
        <v>20</v>
      </c>
      <c r="E73" s="2">
        <v>2</v>
      </c>
      <c r="F73" s="102">
        <v>5</v>
      </c>
      <c r="G73" s="4">
        <f t="shared" si="2"/>
        <v>10</v>
      </c>
      <c r="I73" s="50">
        <v>0.33</v>
      </c>
      <c r="J73" s="50">
        <f t="shared" si="4"/>
        <v>0.66</v>
      </c>
      <c r="L73" s="50">
        <v>4.9000000000000004</v>
      </c>
      <c r="M73" s="50">
        <f t="shared" si="3"/>
        <v>9.8000000000000007</v>
      </c>
    </row>
    <row r="74" spans="1:13" ht="27.75" customHeight="1" thickBot="1">
      <c r="A74" s="1">
        <v>49</v>
      </c>
      <c r="B74" s="2" t="s">
        <v>196</v>
      </c>
      <c r="C74" s="2" t="str">
        <f>C73</f>
        <v>zbiorcze opakowanie 10 szt.</v>
      </c>
      <c r="D74" s="2" t="s">
        <v>20</v>
      </c>
      <c r="E74" s="2">
        <v>2</v>
      </c>
      <c r="F74" s="102">
        <v>14</v>
      </c>
      <c r="G74" s="4">
        <f t="shared" si="2"/>
        <v>28</v>
      </c>
      <c r="I74" s="50">
        <v>0.87</v>
      </c>
      <c r="J74" s="50">
        <f t="shared" si="4"/>
        <v>1.74</v>
      </c>
      <c r="L74" s="50">
        <v>13.9</v>
      </c>
      <c r="M74" s="50">
        <f t="shared" si="3"/>
        <v>27.8</v>
      </c>
    </row>
    <row r="75" spans="1:13" ht="28.5" customHeight="1" thickBot="1">
      <c r="A75" s="1">
        <v>50</v>
      </c>
      <c r="B75" s="7" t="s">
        <v>199</v>
      </c>
      <c r="C75" s="7" t="s">
        <v>198</v>
      </c>
      <c r="D75" s="2" t="s">
        <v>20</v>
      </c>
      <c r="E75" s="2">
        <v>3</v>
      </c>
      <c r="F75" s="102">
        <v>4</v>
      </c>
      <c r="G75" s="4">
        <f t="shared" si="2"/>
        <v>12</v>
      </c>
      <c r="I75" s="50">
        <v>2.37</v>
      </c>
      <c r="J75" s="50">
        <f t="shared" si="4"/>
        <v>7.11</v>
      </c>
      <c r="L75" s="50">
        <v>2.8</v>
      </c>
      <c r="M75" s="50">
        <f t="shared" si="3"/>
        <v>8.3999999999999986</v>
      </c>
    </row>
    <row r="76" spans="1:13" ht="27.75" customHeight="1" thickBot="1">
      <c r="A76" s="1">
        <v>51</v>
      </c>
      <c r="B76" s="7" t="s">
        <v>200</v>
      </c>
      <c r="C76" s="7" t="str">
        <f>C75</f>
        <v>zbiorcze opakowanie 12 szt.</v>
      </c>
      <c r="D76" s="2" t="s">
        <v>20</v>
      </c>
      <c r="E76" s="2">
        <v>3</v>
      </c>
      <c r="F76" s="102">
        <v>9</v>
      </c>
      <c r="G76" s="4">
        <f t="shared" si="2"/>
        <v>27</v>
      </c>
      <c r="I76" s="50">
        <v>0.68</v>
      </c>
      <c r="J76" s="50">
        <f t="shared" si="4"/>
        <v>2.04</v>
      </c>
      <c r="L76" s="50">
        <v>0.95</v>
      </c>
      <c r="M76" s="50">
        <f t="shared" si="3"/>
        <v>2.8499999999999996</v>
      </c>
    </row>
    <row r="77" spans="1:13" ht="24.75" customHeight="1" thickBot="1">
      <c r="A77" s="1">
        <v>52</v>
      </c>
      <c r="B77" s="7" t="s">
        <v>201</v>
      </c>
      <c r="C77" s="7" t="str">
        <f>C75</f>
        <v>zbiorcze opakowanie 12 szt.</v>
      </c>
      <c r="D77" s="2" t="s">
        <v>20</v>
      </c>
      <c r="E77" s="2">
        <v>4</v>
      </c>
      <c r="F77" s="102">
        <v>5</v>
      </c>
      <c r="G77" s="4">
        <f t="shared" si="2"/>
        <v>20</v>
      </c>
      <c r="I77" s="50">
        <v>1.1200000000000001</v>
      </c>
      <c r="J77" s="50">
        <f t="shared" si="4"/>
        <v>4.4800000000000004</v>
      </c>
      <c r="L77" s="50">
        <v>1.7</v>
      </c>
      <c r="M77" s="50">
        <f t="shared" si="3"/>
        <v>6.8</v>
      </c>
    </row>
    <row r="78" spans="1:13" ht="23.25" customHeight="1" thickBot="1">
      <c r="A78" s="1">
        <v>53</v>
      </c>
      <c r="B78" s="7" t="s">
        <v>202</v>
      </c>
      <c r="C78" s="7" t="str">
        <f>C75</f>
        <v>zbiorcze opakowanie 12 szt.</v>
      </c>
      <c r="D78" s="2" t="s">
        <v>20</v>
      </c>
      <c r="E78" s="2">
        <v>2</v>
      </c>
      <c r="F78" s="81">
        <v>2.99</v>
      </c>
      <c r="G78" s="4">
        <f t="shared" si="2"/>
        <v>5.98</v>
      </c>
      <c r="I78" s="50">
        <v>1.37</v>
      </c>
      <c r="J78" s="50">
        <f t="shared" si="4"/>
        <v>2.74</v>
      </c>
      <c r="L78" s="50">
        <v>2.4</v>
      </c>
      <c r="M78" s="50">
        <f t="shared" si="3"/>
        <v>4.8</v>
      </c>
    </row>
    <row r="79" spans="1:13" ht="24" customHeight="1" thickBot="1">
      <c r="A79" s="1">
        <v>54</v>
      </c>
      <c r="B79" s="2" t="s">
        <v>206</v>
      </c>
      <c r="C79" s="2" t="s">
        <v>207</v>
      </c>
      <c r="D79" s="2" t="s">
        <v>18</v>
      </c>
      <c r="E79" s="2">
        <v>4</v>
      </c>
      <c r="F79" s="81">
        <v>8</v>
      </c>
      <c r="G79" s="4">
        <f t="shared" si="2"/>
        <v>32</v>
      </c>
      <c r="I79" s="50">
        <v>3.3</v>
      </c>
      <c r="J79" s="50">
        <f t="shared" si="4"/>
        <v>13.2</v>
      </c>
      <c r="L79" s="50">
        <v>5</v>
      </c>
      <c r="M79" s="50">
        <f t="shared" si="3"/>
        <v>20</v>
      </c>
    </row>
    <row r="80" spans="1:13" ht="48" thickBot="1">
      <c r="A80" s="1">
        <v>55</v>
      </c>
      <c r="B80" s="2" t="s">
        <v>214</v>
      </c>
      <c r="C80" s="2" t="s">
        <v>9</v>
      </c>
      <c r="D80" s="2" t="s">
        <v>18</v>
      </c>
      <c r="E80" s="2">
        <v>60</v>
      </c>
      <c r="F80" s="81">
        <v>5</v>
      </c>
      <c r="G80" s="4">
        <f t="shared" si="2"/>
        <v>300</v>
      </c>
      <c r="I80" s="50">
        <v>3.25</v>
      </c>
      <c r="J80" s="104">
        <f t="shared" si="4"/>
        <v>195</v>
      </c>
      <c r="K80" s="89"/>
      <c r="L80" s="104">
        <v>3.8</v>
      </c>
      <c r="M80" s="50">
        <f t="shared" si="3"/>
        <v>228</v>
      </c>
    </row>
    <row r="81" spans="1:15" ht="48" thickBot="1">
      <c r="A81" s="1">
        <v>56</v>
      </c>
      <c r="B81" s="2" t="s">
        <v>215</v>
      </c>
      <c r="C81" s="2" t="s">
        <v>10</v>
      </c>
      <c r="D81" s="2" t="s">
        <v>18</v>
      </c>
      <c r="E81" s="2">
        <v>40</v>
      </c>
      <c r="F81" s="81">
        <v>5</v>
      </c>
      <c r="G81" s="4">
        <f t="shared" si="2"/>
        <v>200</v>
      </c>
      <c r="I81" s="50">
        <v>3.25</v>
      </c>
      <c r="J81" s="104">
        <f t="shared" si="4"/>
        <v>130</v>
      </c>
      <c r="K81" s="89"/>
      <c r="L81" s="104">
        <v>3.8</v>
      </c>
      <c r="M81" s="50">
        <f t="shared" si="3"/>
        <v>152</v>
      </c>
    </row>
    <row r="82" spans="1:15" ht="48" customHeight="1" thickBot="1">
      <c r="A82" s="1">
        <v>57</v>
      </c>
      <c r="B82" s="2" t="s">
        <v>221</v>
      </c>
      <c r="C82" s="2" t="s">
        <v>145</v>
      </c>
      <c r="D82" s="2" t="s">
        <v>18</v>
      </c>
      <c r="E82" s="2">
        <v>6</v>
      </c>
      <c r="F82" s="81">
        <v>8</v>
      </c>
      <c r="G82" s="4">
        <f t="shared" si="2"/>
        <v>48</v>
      </c>
      <c r="I82" s="50">
        <v>3.22</v>
      </c>
      <c r="J82" s="104">
        <f t="shared" si="4"/>
        <v>19.32</v>
      </c>
      <c r="K82" s="89"/>
      <c r="L82" s="104">
        <v>6.4</v>
      </c>
      <c r="M82" s="50">
        <f t="shared" si="3"/>
        <v>38.400000000000006</v>
      </c>
    </row>
    <row r="83" spans="1:15" ht="66" thickBot="1">
      <c r="A83" s="1">
        <v>58</v>
      </c>
      <c r="B83" s="2" t="s">
        <v>231</v>
      </c>
      <c r="C83" s="2" t="s">
        <v>229</v>
      </c>
      <c r="D83" s="2" t="s">
        <v>18</v>
      </c>
      <c r="E83" s="2">
        <v>25</v>
      </c>
      <c r="F83" s="81">
        <v>2.2000000000000002</v>
      </c>
      <c r="G83" s="4">
        <f t="shared" si="2"/>
        <v>55.000000000000007</v>
      </c>
      <c r="I83" s="50">
        <v>0.45</v>
      </c>
      <c r="J83" s="104">
        <f t="shared" si="4"/>
        <v>11.25</v>
      </c>
      <c r="K83" s="89"/>
      <c r="L83" s="104">
        <v>0.9</v>
      </c>
      <c r="M83" s="50">
        <f t="shared" si="3"/>
        <v>22.5</v>
      </c>
    </row>
    <row r="84" spans="1:15" ht="34.5" thickBot="1">
      <c r="A84" s="1">
        <v>59</v>
      </c>
      <c r="B84" s="2" t="s">
        <v>230</v>
      </c>
      <c r="C84" s="2" t="s">
        <v>232</v>
      </c>
      <c r="D84" s="2" t="s">
        <v>18</v>
      </c>
      <c r="E84" s="2">
        <v>25</v>
      </c>
      <c r="F84" s="81">
        <v>1</v>
      </c>
      <c r="G84" s="4">
        <f t="shared" si="2"/>
        <v>25</v>
      </c>
      <c r="I84" s="50">
        <v>2.2200000000000002</v>
      </c>
      <c r="J84" s="50">
        <f t="shared" si="4"/>
        <v>55.500000000000007</v>
      </c>
      <c r="L84" s="50">
        <v>0.7</v>
      </c>
      <c r="M84" s="50">
        <f t="shared" ref="M84:M103" si="5">L84*E84</f>
        <v>17.5</v>
      </c>
    </row>
    <row r="85" spans="1:15" ht="32.25" thickBot="1">
      <c r="A85" s="1">
        <v>60</v>
      </c>
      <c r="B85" s="2" t="s">
        <v>156</v>
      </c>
      <c r="C85" s="2" t="s">
        <v>233</v>
      </c>
      <c r="D85" s="2" t="s">
        <v>18</v>
      </c>
      <c r="E85" s="2">
        <v>3</v>
      </c>
      <c r="F85" s="81">
        <v>3</v>
      </c>
      <c r="G85" s="4">
        <f t="shared" si="2"/>
        <v>9</v>
      </c>
      <c r="I85" s="50">
        <v>0.65</v>
      </c>
      <c r="J85" s="50">
        <f t="shared" ref="J85:J103" si="6">I85*E85</f>
        <v>1.9500000000000002</v>
      </c>
      <c r="L85" s="112">
        <v>0.7</v>
      </c>
      <c r="M85" s="50">
        <f t="shared" si="5"/>
        <v>2.0999999999999996</v>
      </c>
    </row>
    <row r="86" spans="1:15" ht="32.25" thickBot="1">
      <c r="A86" s="1">
        <v>61</v>
      </c>
      <c r="B86" s="2" t="s">
        <v>157</v>
      </c>
      <c r="C86" s="2" t="s">
        <v>158</v>
      </c>
      <c r="D86" s="2" t="s">
        <v>18</v>
      </c>
      <c r="E86" s="2">
        <v>6</v>
      </c>
      <c r="F86" s="81">
        <v>1</v>
      </c>
      <c r="G86" s="4">
        <f t="shared" si="2"/>
        <v>6</v>
      </c>
      <c r="I86" s="50">
        <v>0.72</v>
      </c>
      <c r="J86" s="50">
        <f t="shared" si="6"/>
        <v>4.32</v>
      </c>
      <c r="L86" s="50">
        <v>0.5</v>
      </c>
      <c r="M86" s="50">
        <f t="shared" si="5"/>
        <v>3</v>
      </c>
    </row>
    <row r="87" spans="1:15" ht="32.25" thickBot="1">
      <c r="A87" s="1">
        <v>62</v>
      </c>
      <c r="B87" s="2" t="s">
        <v>210</v>
      </c>
      <c r="C87" s="2" t="s">
        <v>211</v>
      </c>
      <c r="D87" s="2" t="s">
        <v>18</v>
      </c>
      <c r="E87" s="2">
        <v>6</v>
      </c>
      <c r="F87" s="81">
        <v>7</v>
      </c>
      <c r="G87" s="4">
        <f t="shared" si="2"/>
        <v>42</v>
      </c>
      <c r="I87" s="50">
        <v>1.56</v>
      </c>
      <c r="J87" s="50">
        <f t="shared" si="6"/>
        <v>9.36</v>
      </c>
      <c r="L87" s="50">
        <v>5</v>
      </c>
      <c r="M87" s="115">
        <f t="shared" si="5"/>
        <v>30</v>
      </c>
      <c r="O87" s="22">
        <v>3</v>
      </c>
    </row>
    <row r="88" spans="1:15" ht="30" customHeight="1" thickBot="1">
      <c r="A88" s="1">
        <v>63</v>
      </c>
      <c r="B88" s="2" t="s">
        <v>241</v>
      </c>
      <c r="C88" s="2" t="s">
        <v>11</v>
      </c>
      <c r="D88" s="2" t="s">
        <v>18</v>
      </c>
      <c r="E88" s="2">
        <v>5</v>
      </c>
      <c r="F88" s="81">
        <v>9</v>
      </c>
      <c r="G88" s="4">
        <f t="shared" si="2"/>
        <v>45</v>
      </c>
      <c r="I88" s="50">
        <v>1.29</v>
      </c>
      <c r="J88" s="50">
        <f t="shared" si="6"/>
        <v>6.45</v>
      </c>
      <c r="L88" s="50">
        <v>5.45</v>
      </c>
      <c r="M88" s="50">
        <f t="shared" si="5"/>
        <v>27.25</v>
      </c>
    </row>
    <row r="89" spans="1:15" ht="21.75" customHeight="1" thickBot="1">
      <c r="A89" s="1">
        <v>64</v>
      </c>
      <c r="B89" s="2" t="s">
        <v>216</v>
      </c>
      <c r="C89" s="2" t="s">
        <v>217</v>
      </c>
      <c r="D89" s="2" t="s">
        <v>18</v>
      </c>
      <c r="E89" s="2">
        <v>5</v>
      </c>
      <c r="F89" s="81">
        <v>3</v>
      </c>
      <c r="G89" s="4">
        <f t="shared" si="2"/>
        <v>15</v>
      </c>
      <c r="I89" s="50">
        <v>0.32</v>
      </c>
      <c r="J89" s="50">
        <f t="shared" si="6"/>
        <v>1.6</v>
      </c>
      <c r="L89" s="50">
        <v>0.9</v>
      </c>
      <c r="M89" s="50">
        <f t="shared" si="5"/>
        <v>4.5</v>
      </c>
    </row>
    <row r="90" spans="1:15" ht="63.75" thickBot="1">
      <c r="A90" s="1">
        <v>65</v>
      </c>
      <c r="B90" s="2" t="s">
        <v>159</v>
      </c>
      <c r="C90" s="2" t="s">
        <v>194</v>
      </c>
      <c r="D90" s="2" t="s">
        <v>18</v>
      </c>
      <c r="E90" s="2">
        <v>3</v>
      </c>
      <c r="F90" s="81">
        <v>29</v>
      </c>
      <c r="G90" s="4">
        <f t="shared" si="2"/>
        <v>87</v>
      </c>
      <c r="I90" s="50">
        <v>5.58</v>
      </c>
      <c r="J90" s="50">
        <f t="shared" si="6"/>
        <v>16.740000000000002</v>
      </c>
      <c r="L90" s="50">
        <v>19.899999999999999</v>
      </c>
      <c r="M90" s="50">
        <f t="shared" si="5"/>
        <v>59.699999999999996</v>
      </c>
    </row>
    <row r="91" spans="1:15" ht="38.25" customHeight="1" thickBot="1">
      <c r="A91" s="1">
        <v>66</v>
      </c>
      <c r="B91" s="2" t="s">
        <v>176</v>
      </c>
      <c r="C91" s="2" t="s">
        <v>193</v>
      </c>
      <c r="D91" s="2" t="s">
        <v>20</v>
      </c>
      <c r="E91" s="2">
        <v>4</v>
      </c>
      <c r="F91" s="81">
        <v>1</v>
      </c>
      <c r="G91" s="4">
        <f t="shared" si="2"/>
        <v>4</v>
      </c>
      <c r="I91" s="50">
        <v>0.33</v>
      </c>
      <c r="J91" s="50">
        <f t="shared" si="6"/>
        <v>1.32</v>
      </c>
      <c r="L91" s="50">
        <v>0.7</v>
      </c>
      <c r="M91" s="50">
        <f t="shared" si="5"/>
        <v>2.8</v>
      </c>
    </row>
    <row r="92" spans="1:15" ht="33.75" customHeight="1" thickBot="1">
      <c r="A92" s="1">
        <v>67</v>
      </c>
      <c r="B92" s="2" t="s">
        <v>175</v>
      </c>
      <c r="C92" s="2" t="s">
        <v>192</v>
      </c>
      <c r="D92" s="2" t="s">
        <v>20</v>
      </c>
      <c r="E92" s="2">
        <v>4</v>
      </c>
      <c r="F92" s="81">
        <v>1.2</v>
      </c>
      <c r="G92" s="4">
        <f t="shared" si="2"/>
        <v>4.8</v>
      </c>
      <c r="I92" s="104">
        <v>0.34</v>
      </c>
      <c r="J92" s="104">
        <f t="shared" si="6"/>
        <v>1.36</v>
      </c>
      <c r="K92" s="89"/>
      <c r="L92" s="104">
        <v>0.9</v>
      </c>
      <c r="M92" s="50">
        <f t="shared" si="5"/>
        <v>3.6</v>
      </c>
    </row>
    <row r="93" spans="1:15" ht="39.75" customHeight="1" thickBot="1">
      <c r="A93" s="1">
        <v>68</v>
      </c>
      <c r="B93" s="2" t="s">
        <v>177</v>
      </c>
      <c r="C93" s="2" t="s">
        <v>191</v>
      </c>
      <c r="D93" s="2" t="s">
        <v>20</v>
      </c>
      <c r="E93" s="67">
        <v>4</v>
      </c>
      <c r="F93" s="81">
        <v>2</v>
      </c>
      <c r="G93" s="4">
        <f t="shared" ref="G93:G138" si="7">F93*E93</f>
        <v>8</v>
      </c>
      <c r="I93" s="104">
        <v>0.87</v>
      </c>
      <c r="J93" s="104">
        <f t="shared" si="6"/>
        <v>3.48</v>
      </c>
      <c r="K93" s="89"/>
      <c r="L93" s="104">
        <v>1.7</v>
      </c>
      <c r="M93" s="50">
        <f t="shared" si="5"/>
        <v>6.8</v>
      </c>
    </row>
    <row r="94" spans="1:15" ht="33" customHeight="1" thickBot="1">
      <c r="A94" s="1">
        <v>69</v>
      </c>
      <c r="B94" s="2" t="s">
        <v>178</v>
      </c>
      <c r="C94" s="2" t="s">
        <v>190</v>
      </c>
      <c r="D94" s="2" t="s">
        <v>20</v>
      </c>
      <c r="E94" s="2">
        <v>2</v>
      </c>
      <c r="F94" s="81">
        <v>9.9</v>
      </c>
      <c r="G94" s="4">
        <f t="shared" si="7"/>
        <v>19.8</v>
      </c>
      <c r="I94" s="104">
        <v>5.88</v>
      </c>
      <c r="J94" s="104">
        <f t="shared" si="6"/>
        <v>11.76</v>
      </c>
      <c r="K94" s="89"/>
      <c r="L94" s="104">
        <v>5.9</v>
      </c>
      <c r="M94" s="50">
        <f t="shared" si="5"/>
        <v>11.8</v>
      </c>
    </row>
    <row r="95" spans="1:15" ht="24" customHeight="1" thickBot="1">
      <c r="A95" s="1">
        <v>70</v>
      </c>
      <c r="B95" s="2" t="s">
        <v>179</v>
      </c>
      <c r="C95" s="2" t="s">
        <v>180</v>
      </c>
      <c r="D95" s="2" t="s">
        <v>18</v>
      </c>
      <c r="E95" s="2">
        <v>2</v>
      </c>
      <c r="F95" s="81">
        <v>14</v>
      </c>
      <c r="G95" s="4">
        <f t="shared" si="7"/>
        <v>28</v>
      </c>
      <c r="I95" s="113">
        <v>10.97</v>
      </c>
      <c r="J95" s="104">
        <f t="shared" si="6"/>
        <v>21.94</v>
      </c>
      <c r="K95" s="89"/>
      <c r="L95" s="104">
        <v>8.5</v>
      </c>
      <c r="M95" s="50">
        <f t="shared" si="5"/>
        <v>17</v>
      </c>
    </row>
    <row r="96" spans="1:15" ht="24" customHeight="1" thickBot="1">
      <c r="A96" s="1">
        <v>71</v>
      </c>
      <c r="B96" s="2" t="s">
        <v>181</v>
      </c>
      <c r="C96" s="2" t="s">
        <v>182</v>
      </c>
      <c r="D96" s="2" t="s">
        <v>18</v>
      </c>
      <c r="E96" s="2">
        <v>5</v>
      </c>
      <c r="F96" s="81">
        <v>5</v>
      </c>
      <c r="G96" s="4">
        <f t="shared" si="7"/>
        <v>25</v>
      </c>
      <c r="I96" s="50">
        <v>2.95</v>
      </c>
      <c r="J96" s="50">
        <f t="shared" si="6"/>
        <v>14.75</v>
      </c>
      <c r="L96" s="50">
        <v>3.8</v>
      </c>
      <c r="M96" s="115">
        <f t="shared" si="5"/>
        <v>19</v>
      </c>
      <c r="O96" s="22">
        <v>13</v>
      </c>
    </row>
    <row r="97" spans="1:16" ht="25.5" customHeight="1" thickBot="1">
      <c r="A97" s="1">
        <v>72</v>
      </c>
      <c r="B97" s="2" t="s">
        <v>183</v>
      </c>
      <c r="C97" s="2" t="str">
        <f>C96</f>
        <v>twarda okładka, kartki w kratkę</v>
      </c>
      <c r="D97" s="2" t="s">
        <v>18</v>
      </c>
      <c r="E97" s="2">
        <v>2</v>
      </c>
      <c r="F97" s="81">
        <v>8.5</v>
      </c>
      <c r="G97" s="4">
        <f t="shared" si="7"/>
        <v>17</v>
      </c>
      <c r="I97" s="50">
        <v>5.58</v>
      </c>
      <c r="J97" s="50">
        <f t="shared" si="6"/>
        <v>11.16</v>
      </c>
      <c r="L97" s="50">
        <v>8.5</v>
      </c>
      <c r="M97" s="50">
        <f t="shared" si="5"/>
        <v>17</v>
      </c>
    </row>
    <row r="98" spans="1:16" ht="24" customHeight="1" thickBot="1">
      <c r="A98" s="1">
        <v>73</v>
      </c>
      <c r="B98" s="2" t="s">
        <v>184</v>
      </c>
      <c r="C98" s="2" t="str">
        <f>C97</f>
        <v>twarda okładka, kartki w kratkę</v>
      </c>
      <c r="D98" s="2" t="s">
        <v>18</v>
      </c>
      <c r="E98" s="2">
        <v>4</v>
      </c>
      <c r="F98" s="81">
        <v>2.2000000000000002</v>
      </c>
      <c r="G98" s="4">
        <f t="shared" si="7"/>
        <v>8.8000000000000007</v>
      </c>
      <c r="I98" s="50">
        <v>1.51</v>
      </c>
      <c r="J98" s="50">
        <f t="shared" si="6"/>
        <v>6.04</v>
      </c>
      <c r="L98" s="50">
        <v>2.6</v>
      </c>
      <c r="M98" s="50">
        <f t="shared" si="5"/>
        <v>10.4</v>
      </c>
    </row>
    <row r="99" spans="1:16" ht="25.5" customHeight="1" thickBot="1">
      <c r="A99" s="1">
        <v>74</v>
      </c>
      <c r="B99" s="2" t="s">
        <v>186</v>
      </c>
      <c r="C99" s="2" t="str">
        <f>C95</f>
        <v>kartki w kratkę</v>
      </c>
      <c r="D99" s="2" t="s">
        <v>18</v>
      </c>
      <c r="E99" s="2">
        <v>2</v>
      </c>
      <c r="F99" s="81">
        <v>0.7</v>
      </c>
      <c r="G99" s="4">
        <f t="shared" si="7"/>
        <v>1.4</v>
      </c>
      <c r="I99" s="50">
        <v>0.56000000000000005</v>
      </c>
      <c r="J99" s="50">
        <f t="shared" si="6"/>
        <v>1.1200000000000001</v>
      </c>
      <c r="L99" s="50">
        <v>0.75</v>
      </c>
      <c r="M99" s="115">
        <f t="shared" si="5"/>
        <v>1.5</v>
      </c>
      <c r="O99" s="22" t="s">
        <v>261</v>
      </c>
    </row>
    <row r="100" spans="1:16" ht="23.25" customHeight="1" thickBot="1">
      <c r="A100" s="1">
        <v>75</v>
      </c>
      <c r="B100" s="2" t="s">
        <v>185</v>
      </c>
      <c r="C100" s="2" t="str">
        <f>C99</f>
        <v>kartki w kratkę</v>
      </c>
      <c r="D100" s="2" t="s">
        <v>18</v>
      </c>
      <c r="E100" s="2">
        <v>2</v>
      </c>
      <c r="F100" s="81">
        <v>0.5</v>
      </c>
      <c r="G100" s="4">
        <f t="shared" si="7"/>
        <v>1</v>
      </c>
      <c r="I100" s="50">
        <v>0.32</v>
      </c>
      <c r="J100" s="50">
        <f t="shared" si="6"/>
        <v>0.64</v>
      </c>
      <c r="L100" s="50">
        <v>0.85</v>
      </c>
      <c r="M100" s="50">
        <f t="shared" si="5"/>
        <v>1.7</v>
      </c>
    </row>
    <row r="101" spans="1:16" ht="26.25" customHeight="1" thickBot="1">
      <c r="A101" s="1">
        <v>76</v>
      </c>
      <c r="B101" s="2" t="s">
        <v>187</v>
      </c>
      <c r="C101" s="2" t="s">
        <v>242</v>
      </c>
      <c r="D101" s="2" t="s">
        <v>18</v>
      </c>
      <c r="E101" s="2">
        <v>2</v>
      </c>
      <c r="F101" s="81">
        <v>1</v>
      </c>
      <c r="G101" s="4">
        <f t="shared" si="7"/>
        <v>2</v>
      </c>
      <c r="I101" s="104">
        <v>0.82</v>
      </c>
      <c r="J101" s="104">
        <f t="shared" si="6"/>
        <v>1.64</v>
      </c>
      <c r="K101" s="89"/>
      <c r="L101" s="104">
        <v>2.2000000000000002</v>
      </c>
      <c r="M101" s="104">
        <f t="shared" si="5"/>
        <v>4.4000000000000004</v>
      </c>
      <c r="N101" s="89"/>
      <c r="O101" s="89"/>
      <c r="P101" s="89"/>
    </row>
    <row r="102" spans="1:16" ht="42" customHeight="1" thickBot="1">
      <c r="A102" s="1">
        <v>77</v>
      </c>
      <c r="B102" s="2" t="s">
        <v>173</v>
      </c>
      <c r="C102" s="2" t="s">
        <v>174</v>
      </c>
      <c r="D102" s="2" t="s">
        <v>20</v>
      </c>
      <c r="E102" s="2">
        <v>15</v>
      </c>
      <c r="F102" s="81">
        <v>4</v>
      </c>
      <c r="G102" s="4">
        <f t="shared" si="7"/>
        <v>60</v>
      </c>
      <c r="I102" s="104">
        <v>1.1299999999999999</v>
      </c>
      <c r="J102" s="104">
        <f t="shared" si="6"/>
        <v>16.95</v>
      </c>
      <c r="K102" s="89"/>
      <c r="L102" s="104">
        <v>2.4900000000000002</v>
      </c>
      <c r="M102" s="104">
        <f t="shared" si="5"/>
        <v>37.35</v>
      </c>
      <c r="N102" s="89"/>
      <c r="O102" s="89"/>
      <c r="P102" s="89"/>
    </row>
    <row r="103" spans="1:16" ht="63.75" thickBot="1">
      <c r="A103" s="1">
        <v>78</v>
      </c>
      <c r="B103" s="2" t="s">
        <v>188</v>
      </c>
      <c r="C103" s="2" t="s">
        <v>189</v>
      </c>
      <c r="D103" s="2" t="s">
        <v>18</v>
      </c>
      <c r="E103" s="2">
        <v>10</v>
      </c>
      <c r="F103" s="81">
        <v>2</v>
      </c>
      <c r="G103" s="4">
        <f t="shared" si="7"/>
        <v>20</v>
      </c>
      <c r="H103" s="97"/>
      <c r="I103" s="104">
        <v>0.5</v>
      </c>
      <c r="J103" s="104">
        <f t="shared" si="6"/>
        <v>5</v>
      </c>
      <c r="K103" s="89"/>
      <c r="L103" s="104">
        <v>1.2</v>
      </c>
      <c r="M103" s="104">
        <f t="shared" si="5"/>
        <v>12</v>
      </c>
      <c r="N103" s="89"/>
      <c r="O103" s="89"/>
      <c r="P103" s="89"/>
    </row>
    <row r="104" spans="1:16" ht="23.25" customHeight="1" thickBot="1">
      <c r="A104" s="28"/>
      <c r="B104" s="29"/>
      <c r="C104" s="29"/>
      <c r="D104" s="29"/>
      <c r="E104" s="29"/>
      <c r="F104" s="29" t="s">
        <v>113</v>
      </c>
      <c r="G104" s="98">
        <f>SUM(G26:G103)</f>
        <v>3398.6600000000008</v>
      </c>
      <c r="H104" s="19"/>
      <c r="I104" s="19"/>
      <c r="J104" s="50">
        <f>SUM(J26:J103)</f>
        <v>2015.9099999999999</v>
      </c>
      <c r="K104" s="19"/>
      <c r="L104" s="50"/>
      <c r="M104" s="50">
        <f>SUM(M26:M103)</f>
        <v>2477.5699999999997</v>
      </c>
      <c r="N104" s="19"/>
      <c r="O104" s="36"/>
      <c r="P104" s="89"/>
    </row>
    <row r="105" spans="1:16" ht="24" customHeight="1" thickBot="1">
      <c r="A105" s="65" t="s">
        <v>52</v>
      </c>
      <c r="B105" s="66" t="s">
        <v>57</v>
      </c>
      <c r="C105" s="66"/>
      <c r="D105" s="66" t="s">
        <v>52</v>
      </c>
      <c r="E105" s="23" t="s">
        <v>22</v>
      </c>
      <c r="F105" s="23" t="s">
        <v>249</v>
      </c>
      <c r="G105" s="69">
        <f>G104*1.23</f>
        <v>4180.3518000000013</v>
      </c>
      <c r="H105" s="34"/>
      <c r="I105" s="92"/>
      <c r="J105" s="92"/>
      <c r="K105" s="89"/>
      <c r="L105" s="92"/>
      <c r="M105" s="92"/>
      <c r="N105" s="109">
        <f>M104-M99-M96-M87-M30+O30+N51+O87+O96+O99</f>
        <v>2452.6999999999998</v>
      </c>
      <c r="O105" s="93"/>
      <c r="P105" s="89"/>
    </row>
    <row r="106" spans="1:16" ht="25.5" customHeight="1" thickBot="1">
      <c r="A106" s="1">
        <v>1</v>
      </c>
      <c r="B106" s="56" t="s">
        <v>12</v>
      </c>
      <c r="C106" s="56" t="s">
        <v>263</v>
      </c>
      <c r="D106" s="2" t="s">
        <v>36</v>
      </c>
      <c r="E106" s="7">
        <v>1</v>
      </c>
      <c r="F106" s="81">
        <v>310</v>
      </c>
      <c r="G106" s="4">
        <f t="shared" si="7"/>
        <v>310</v>
      </c>
      <c r="H106" s="34"/>
      <c r="I106" s="104">
        <v>320</v>
      </c>
      <c r="J106" s="104">
        <f t="shared" ref="J106:J134" si="8">I106*E106</f>
        <v>320</v>
      </c>
      <c r="K106" s="89"/>
      <c r="L106" s="104">
        <v>185</v>
      </c>
      <c r="M106" s="104">
        <f t="shared" ref="M106:M112" si="9">L106*E106</f>
        <v>185</v>
      </c>
      <c r="N106" s="89"/>
      <c r="O106" s="109"/>
      <c r="P106" s="89"/>
    </row>
    <row r="107" spans="1:16" ht="22.5" customHeight="1" thickBot="1">
      <c r="A107" s="27">
        <v>2</v>
      </c>
      <c r="B107" s="56" t="s">
        <v>13</v>
      </c>
      <c r="C107" s="56" t="str">
        <f>C106</f>
        <v>oryginał</v>
      </c>
      <c r="D107" s="17" t="s">
        <v>18</v>
      </c>
      <c r="E107" s="72">
        <v>3</v>
      </c>
      <c r="F107" s="84">
        <v>180</v>
      </c>
      <c r="G107" s="4">
        <f t="shared" si="7"/>
        <v>540</v>
      </c>
      <c r="H107" s="34"/>
      <c r="I107" s="104">
        <v>100.8</v>
      </c>
      <c r="J107" s="104">
        <f t="shared" si="8"/>
        <v>302.39999999999998</v>
      </c>
      <c r="K107" s="89"/>
      <c r="L107" s="104">
        <v>110</v>
      </c>
      <c r="M107" s="104">
        <f t="shared" si="9"/>
        <v>330</v>
      </c>
      <c r="N107" s="89"/>
      <c r="O107" s="93"/>
      <c r="P107" s="89"/>
    </row>
    <row r="108" spans="1:16" ht="23.25" customHeight="1" thickBot="1">
      <c r="A108" s="1">
        <v>3</v>
      </c>
      <c r="B108" s="43" t="s">
        <v>38</v>
      </c>
      <c r="C108" s="43" t="str">
        <f>C107</f>
        <v>oryginał</v>
      </c>
      <c r="D108" s="17" t="s">
        <v>18</v>
      </c>
      <c r="E108" s="72">
        <v>1</v>
      </c>
      <c r="F108" s="84">
        <v>80</v>
      </c>
      <c r="G108" s="4">
        <f t="shared" si="7"/>
        <v>80</v>
      </c>
      <c r="H108" s="34"/>
      <c r="I108" s="104">
        <v>54.46</v>
      </c>
      <c r="J108" s="104">
        <f t="shared" si="8"/>
        <v>54.46</v>
      </c>
      <c r="K108" s="89"/>
      <c r="L108" s="104">
        <v>55</v>
      </c>
      <c r="M108" s="104">
        <f t="shared" si="9"/>
        <v>55</v>
      </c>
      <c r="N108" s="89"/>
      <c r="O108" s="89"/>
      <c r="P108" s="89"/>
    </row>
    <row r="109" spans="1:16" ht="25.5" customHeight="1" thickBot="1">
      <c r="A109" s="1">
        <v>4</v>
      </c>
      <c r="B109" s="43" t="s">
        <v>39</v>
      </c>
      <c r="C109" s="43" t="str">
        <f t="shared" ref="C109:C112" si="10">C108</f>
        <v>oryginał</v>
      </c>
      <c r="D109" s="17" t="s">
        <v>18</v>
      </c>
      <c r="E109" s="72">
        <v>1</v>
      </c>
      <c r="F109" s="84">
        <v>80</v>
      </c>
      <c r="G109" s="4">
        <f t="shared" si="7"/>
        <v>80</v>
      </c>
      <c r="H109" s="34"/>
      <c r="I109" s="104">
        <v>54.09</v>
      </c>
      <c r="J109" s="104">
        <f t="shared" si="8"/>
        <v>54.09</v>
      </c>
      <c r="K109" s="89"/>
      <c r="L109" s="104">
        <v>55</v>
      </c>
      <c r="M109" s="104">
        <f t="shared" si="9"/>
        <v>55</v>
      </c>
      <c r="N109" s="89"/>
      <c r="O109" s="93"/>
      <c r="P109" s="89"/>
    </row>
    <row r="110" spans="1:16" ht="25.5" customHeight="1" thickBot="1">
      <c r="A110" s="1">
        <v>5</v>
      </c>
      <c r="B110" s="43" t="s">
        <v>40</v>
      </c>
      <c r="C110" s="43" t="str">
        <f t="shared" si="10"/>
        <v>oryginał</v>
      </c>
      <c r="D110" s="17" t="s">
        <v>18</v>
      </c>
      <c r="E110" s="72">
        <v>1</v>
      </c>
      <c r="F110" s="84">
        <v>80</v>
      </c>
      <c r="G110" s="4">
        <f t="shared" si="7"/>
        <v>80</v>
      </c>
      <c r="H110" s="34"/>
      <c r="I110" s="104">
        <v>54.88</v>
      </c>
      <c r="J110" s="104">
        <f t="shared" si="8"/>
        <v>54.88</v>
      </c>
      <c r="K110" s="89"/>
      <c r="L110" s="104">
        <v>55</v>
      </c>
      <c r="M110" s="104">
        <f t="shared" si="9"/>
        <v>55</v>
      </c>
      <c r="N110" s="89"/>
      <c r="O110" s="89"/>
      <c r="P110" s="89"/>
    </row>
    <row r="111" spans="1:16" ht="21.75" customHeight="1" thickBot="1">
      <c r="A111" s="1">
        <v>6</v>
      </c>
      <c r="B111" s="43" t="s">
        <v>41</v>
      </c>
      <c r="C111" s="43" t="str">
        <f t="shared" si="10"/>
        <v>oryginał</v>
      </c>
      <c r="D111" s="17" t="s">
        <v>18</v>
      </c>
      <c r="E111" s="72">
        <v>1</v>
      </c>
      <c r="F111" s="84">
        <v>80</v>
      </c>
      <c r="G111" s="4">
        <f t="shared" si="7"/>
        <v>80</v>
      </c>
      <c r="H111" s="34"/>
      <c r="I111" s="50">
        <v>53.2</v>
      </c>
      <c r="J111" s="50">
        <f t="shared" si="8"/>
        <v>53.2</v>
      </c>
      <c r="L111" s="50">
        <v>55</v>
      </c>
      <c r="M111" s="50">
        <f t="shared" si="9"/>
        <v>55</v>
      </c>
    </row>
    <row r="112" spans="1:16" ht="24.75" customHeight="1" thickBot="1">
      <c r="A112" s="1">
        <v>7</v>
      </c>
      <c r="B112" s="43" t="s">
        <v>42</v>
      </c>
      <c r="C112" s="43" t="str">
        <f t="shared" si="10"/>
        <v>oryginał</v>
      </c>
      <c r="D112" s="17" t="s">
        <v>18</v>
      </c>
      <c r="E112" s="72">
        <v>1</v>
      </c>
      <c r="F112" s="84">
        <v>80</v>
      </c>
      <c r="G112" s="4">
        <f t="shared" si="7"/>
        <v>80</v>
      </c>
      <c r="H112" s="34"/>
      <c r="I112" s="50">
        <v>53.76</v>
      </c>
      <c r="J112" s="50">
        <f t="shared" si="8"/>
        <v>53.76</v>
      </c>
      <c r="L112" s="50">
        <v>55</v>
      </c>
      <c r="M112" s="50">
        <f t="shared" si="9"/>
        <v>55</v>
      </c>
    </row>
    <row r="113" spans="1:15" ht="24.75" customHeight="1" thickBot="1">
      <c r="A113" s="1">
        <v>8</v>
      </c>
      <c r="B113" s="46" t="s">
        <v>105</v>
      </c>
      <c r="C113" s="46" t="s">
        <v>263</v>
      </c>
      <c r="D113" s="17" t="s">
        <v>18</v>
      </c>
      <c r="E113" s="72">
        <v>1</v>
      </c>
      <c r="F113" s="107">
        <v>250</v>
      </c>
      <c r="G113" s="69">
        <f t="shared" si="7"/>
        <v>250</v>
      </c>
      <c r="H113" s="45"/>
      <c r="I113" s="50">
        <v>21.84</v>
      </c>
      <c r="J113" s="50">
        <f t="shared" si="8"/>
        <v>21.84</v>
      </c>
      <c r="L113" s="50"/>
      <c r="M113" s="115"/>
      <c r="N113">
        <v>22</v>
      </c>
    </row>
    <row r="114" spans="1:15" ht="25.5" customHeight="1" thickBot="1">
      <c r="A114" s="1">
        <v>9</v>
      </c>
      <c r="B114" s="58" t="s">
        <v>65</v>
      </c>
      <c r="C114" s="58" t="s">
        <v>263</v>
      </c>
      <c r="D114" s="17" t="s">
        <v>18</v>
      </c>
      <c r="E114" s="72">
        <v>1</v>
      </c>
      <c r="F114" s="84">
        <v>130</v>
      </c>
      <c r="G114" s="4">
        <f t="shared" si="7"/>
        <v>130</v>
      </c>
      <c r="H114" s="73"/>
      <c r="I114" s="50">
        <v>132.16</v>
      </c>
      <c r="J114" s="50">
        <f t="shared" si="8"/>
        <v>132.16</v>
      </c>
      <c r="L114" s="50">
        <v>126</v>
      </c>
      <c r="M114" s="50">
        <f t="shared" ref="M114:M134" si="11">L114*E114</f>
        <v>126</v>
      </c>
    </row>
    <row r="115" spans="1:15" ht="25.5" customHeight="1" thickBot="1">
      <c r="A115" s="1">
        <v>10</v>
      </c>
      <c r="B115" s="58" t="s">
        <v>67</v>
      </c>
      <c r="C115" s="58" t="s">
        <v>263</v>
      </c>
      <c r="D115" s="17" t="s">
        <v>18</v>
      </c>
      <c r="E115" s="72">
        <v>1</v>
      </c>
      <c r="F115" s="84">
        <v>250</v>
      </c>
      <c r="G115" s="4">
        <f t="shared" si="7"/>
        <v>250</v>
      </c>
      <c r="H115" s="73"/>
      <c r="I115" s="50">
        <v>264.2</v>
      </c>
      <c r="J115" s="50">
        <f t="shared" si="8"/>
        <v>264.2</v>
      </c>
      <c r="L115" s="50">
        <v>237</v>
      </c>
      <c r="M115" s="50">
        <f t="shared" si="11"/>
        <v>237</v>
      </c>
    </row>
    <row r="116" spans="1:15" ht="24" customHeight="1" thickBot="1">
      <c r="A116" s="1">
        <v>11</v>
      </c>
      <c r="B116" s="17" t="s">
        <v>61</v>
      </c>
      <c r="C116" s="17" t="s">
        <v>263</v>
      </c>
      <c r="D116" s="17" t="s">
        <v>18</v>
      </c>
      <c r="E116" s="72">
        <v>2</v>
      </c>
      <c r="F116" s="84">
        <v>50</v>
      </c>
      <c r="G116" s="4">
        <f t="shared" si="7"/>
        <v>100</v>
      </c>
      <c r="H116" s="49"/>
      <c r="I116" s="104">
        <v>34.49</v>
      </c>
      <c r="J116" s="104">
        <f t="shared" si="8"/>
        <v>68.98</v>
      </c>
      <c r="K116" s="34"/>
      <c r="L116" s="50">
        <v>35</v>
      </c>
      <c r="M116" s="50">
        <f t="shared" si="11"/>
        <v>70</v>
      </c>
    </row>
    <row r="117" spans="1:15" ht="26.25" customHeight="1" thickBot="1">
      <c r="A117" s="1">
        <v>12</v>
      </c>
      <c r="B117" s="17" t="s">
        <v>62</v>
      </c>
      <c r="C117" s="17" t="s">
        <v>263</v>
      </c>
      <c r="D117" s="17" t="s">
        <v>18</v>
      </c>
      <c r="E117" s="72">
        <v>2</v>
      </c>
      <c r="F117" s="84">
        <v>50</v>
      </c>
      <c r="G117" s="4">
        <f t="shared" si="7"/>
        <v>100</v>
      </c>
      <c r="H117" s="34"/>
      <c r="I117" s="104">
        <v>34.49</v>
      </c>
      <c r="J117" s="104">
        <f t="shared" si="8"/>
        <v>68.98</v>
      </c>
      <c r="K117" s="34"/>
      <c r="L117" s="50">
        <v>35</v>
      </c>
      <c r="M117" s="50">
        <f t="shared" si="11"/>
        <v>70</v>
      </c>
    </row>
    <row r="118" spans="1:15" ht="24" customHeight="1" thickBot="1">
      <c r="A118" s="1">
        <v>13</v>
      </c>
      <c r="B118" s="17" t="s">
        <v>63</v>
      </c>
      <c r="C118" s="17" t="s">
        <v>263</v>
      </c>
      <c r="D118" s="17" t="s">
        <v>18</v>
      </c>
      <c r="E118" s="72">
        <v>2</v>
      </c>
      <c r="F118" s="84">
        <v>50</v>
      </c>
      <c r="G118" s="4">
        <f t="shared" si="7"/>
        <v>100</v>
      </c>
      <c r="H118" s="34"/>
      <c r="I118" s="104">
        <v>34.49</v>
      </c>
      <c r="J118" s="104">
        <f t="shared" si="8"/>
        <v>68.98</v>
      </c>
      <c r="K118" s="34"/>
      <c r="L118" s="50">
        <v>32</v>
      </c>
      <c r="M118" s="50">
        <f t="shared" si="11"/>
        <v>64</v>
      </c>
    </row>
    <row r="119" spans="1:15" ht="24.75" customHeight="1" thickBot="1">
      <c r="A119" s="1">
        <v>14</v>
      </c>
      <c r="B119" s="17" t="s">
        <v>60</v>
      </c>
      <c r="C119" s="17" t="s">
        <v>263</v>
      </c>
      <c r="D119" s="17" t="s">
        <v>18</v>
      </c>
      <c r="E119" s="72">
        <v>2</v>
      </c>
      <c r="F119" s="84">
        <v>50</v>
      </c>
      <c r="G119" s="4">
        <f t="shared" si="7"/>
        <v>100</v>
      </c>
      <c r="H119" s="34"/>
      <c r="I119" s="104">
        <v>33.369999999999997</v>
      </c>
      <c r="J119" s="104">
        <f t="shared" si="8"/>
        <v>66.739999999999995</v>
      </c>
      <c r="K119" s="34"/>
      <c r="L119" s="50">
        <v>32</v>
      </c>
      <c r="M119" s="50">
        <f t="shared" si="11"/>
        <v>64</v>
      </c>
    </row>
    <row r="120" spans="1:15" ht="24.75" customHeight="1" thickBot="1">
      <c r="A120" s="1">
        <v>15</v>
      </c>
      <c r="B120" s="48" t="s">
        <v>68</v>
      </c>
      <c r="C120" s="48" t="s">
        <v>263</v>
      </c>
      <c r="D120" s="17" t="str">
        <f>D119</f>
        <v>szt.</v>
      </c>
      <c r="E120" s="72">
        <v>2</v>
      </c>
      <c r="F120" s="84">
        <v>450</v>
      </c>
      <c r="G120" s="4">
        <f t="shared" si="7"/>
        <v>900</v>
      </c>
      <c r="H120" s="34"/>
      <c r="I120" s="104">
        <v>390.43</v>
      </c>
      <c r="J120" s="104">
        <f t="shared" si="8"/>
        <v>780.86</v>
      </c>
      <c r="K120" s="34"/>
      <c r="L120" s="50">
        <v>423</v>
      </c>
      <c r="M120" s="50">
        <f t="shared" si="11"/>
        <v>846</v>
      </c>
    </row>
    <row r="121" spans="1:15" ht="24" customHeight="1" thickBot="1">
      <c r="A121" s="1">
        <v>16</v>
      </c>
      <c r="B121" s="48" t="s">
        <v>69</v>
      </c>
      <c r="C121" s="48" t="s">
        <v>263</v>
      </c>
      <c r="D121" s="17" t="str">
        <f>D120</f>
        <v>szt.</v>
      </c>
      <c r="E121" s="72">
        <v>1</v>
      </c>
      <c r="F121" s="84">
        <v>450</v>
      </c>
      <c r="G121" s="4">
        <f t="shared" si="7"/>
        <v>450</v>
      </c>
      <c r="H121" s="34"/>
      <c r="I121" s="104">
        <v>449.9</v>
      </c>
      <c r="J121" s="104">
        <f t="shared" si="8"/>
        <v>449.9</v>
      </c>
      <c r="K121" s="34"/>
      <c r="L121" s="50">
        <v>423</v>
      </c>
      <c r="M121" s="50">
        <f t="shared" si="11"/>
        <v>423</v>
      </c>
    </row>
    <row r="122" spans="1:15" ht="25.5" customHeight="1" thickBot="1">
      <c r="A122" s="1">
        <v>17</v>
      </c>
      <c r="B122" s="48" t="s">
        <v>70</v>
      </c>
      <c r="C122" s="48" t="s">
        <v>263</v>
      </c>
      <c r="D122" s="17" t="s">
        <v>18</v>
      </c>
      <c r="E122" s="72">
        <v>1</v>
      </c>
      <c r="F122" s="84">
        <v>450</v>
      </c>
      <c r="G122" s="4">
        <f t="shared" si="7"/>
        <v>450</v>
      </c>
      <c r="H122" s="34"/>
      <c r="I122" s="104">
        <v>449.9</v>
      </c>
      <c r="J122" s="104">
        <f t="shared" si="8"/>
        <v>449.9</v>
      </c>
      <c r="K122" s="34"/>
      <c r="L122" s="50">
        <v>423</v>
      </c>
      <c r="M122" s="50">
        <f t="shared" si="11"/>
        <v>423</v>
      </c>
    </row>
    <row r="123" spans="1:15" ht="26.25" customHeight="1" thickBot="1">
      <c r="A123" s="1">
        <v>18</v>
      </c>
      <c r="B123" s="48" t="s">
        <v>71</v>
      </c>
      <c r="C123" s="48" t="s">
        <v>263</v>
      </c>
      <c r="D123" s="17" t="s">
        <v>18</v>
      </c>
      <c r="E123" s="72">
        <v>1</v>
      </c>
      <c r="F123" s="84">
        <v>450</v>
      </c>
      <c r="G123" s="4">
        <f t="shared" si="7"/>
        <v>450</v>
      </c>
      <c r="H123" s="34"/>
      <c r="I123" s="104">
        <v>449.9</v>
      </c>
      <c r="J123" s="104">
        <f t="shared" si="8"/>
        <v>449.9</v>
      </c>
      <c r="K123" s="34"/>
      <c r="L123" s="50">
        <v>423</v>
      </c>
      <c r="M123" s="50">
        <f t="shared" si="11"/>
        <v>423</v>
      </c>
    </row>
    <row r="124" spans="1:15" ht="23.25" customHeight="1" thickBot="1">
      <c r="A124" s="1">
        <v>19</v>
      </c>
      <c r="B124" s="17" t="s">
        <v>14</v>
      </c>
      <c r="C124" s="17" t="s">
        <v>263</v>
      </c>
      <c r="D124" s="17" t="s">
        <v>18</v>
      </c>
      <c r="E124" s="72">
        <v>1</v>
      </c>
      <c r="F124" s="84">
        <v>160</v>
      </c>
      <c r="G124" s="4">
        <f t="shared" si="7"/>
        <v>160</v>
      </c>
      <c r="H124" s="34"/>
      <c r="I124" s="104">
        <v>123.53</v>
      </c>
      <c r="J124" s="104">
        <f t="shared" si="8"/>
        <v>123.53</v>
      </c>
      <c r="K124" s="34"/>
      <c r="L124" s="50">
        <v>129</v>
      </c>
      <c r="M124" s="50">
        <f t="shared" si="11"/>
        <v>129</v>
      </c>
    </row>
    <row r="125" spans="1:15" ht="26.25" customHeight="1" thickBot="1">
      <c r="A125" s="1">
        <v>20</v>
      </c>
      <c r="B125" s="55" t="s">
        <v>66</v>
      </c>
      <c r="C125" s="55" t="s">
        <v>263</v>
      </c>
      <c r="D125" s="17" t="s">
        <v>18</v>
      </c>
      <c r="E125" s="72">
        <v>3</v>
      </c>
      <c r="F125" s="84">
        <v>320</v>
      </c>
      <c r="G125" s="4">
        <f t="shared" si="7"/>
        <v>960</v>
      </c>
      <c r="H125" s="34"/>
      <c r="I125" s="104">
        <v>241.45</v>
      </c>
      <c r="J125" s="104">
        <f t="shared" si="8"/>
        <v>724.34999999999991</v>
      </c>
      <c r="K125" s="34"/>
      <c r="L125" s="50">
        <v>232</v>
      </c>
      <c r="M125" s="50">
        <f t="shared" si="11"/>
        <v>696</v>
      </c>
    </row>
    <row r="126" spans="1:15" ht="32.25" thickBot="1">
      <c r="A126" s="1">
        <v>21</v>
      </c>
      <c r="B126" s="47" t="s">
        <v>27</v>
      </c>
      <c r="C126" s="47" t="s">
        <v>263</v>
      </c>
      <c r="D126" s="17" t="s">
        <v>18</v>
      </c>
      <c r="E126" s="72">
        <v>3</v>
      </c>
      <c r="F126" s="84">
        <v>320</v>
      </c>
      <c r="G126" s="4">
        <f t="shared" si="7"/>
        <v>960</v>
      </c>
      <c r="H126" s="34"/>
      <c r="I126" s="104">
        <v>256.3</v>
      </c>
      <c r="J126" s="104">
        <f t="shared" si="8"/>
        <v>768.90000000000009</v>
      </c>
      <c r="K126" s="34"/>
      <c r="L126" s="50">
        <v>249</v>
      </c>
      <c r="M126" s="50">
        <f t="shared" si="11"/>
        <v>747</v>
      </c>
      <c r="O126" s="32"/>
    </row>
    <row r="127" spans="1:15" ht="32.25" thickBot="1">
      <c r="A127" s="1">
        <v>22</v>
      </c>
      <c r="B127" s="47" t="s">
        <v>29</v>
      </c>
      <c r="C127" s="47" t="s">
        <v>263</v>
      </c>
      <c r="D127" s="17" t="s">
        <v>18</v>
      </c>
      <c r="E127" s="72">
        <v>2</v>
      </c>
      <c r="F127" s="84">
        <v>380</v>
      </c>
      <c r="G127" s="4">
        <f t="shared" si="7"/>
        <v>760</v>
      </c>
      <c r="H127" s="34"/>
      <c r="I127" s="104">
        <v>383.9</v>
      </c>
      <c r="J127" s="104">
        <f t="shared" si="8"/>
        <v>767.8</v>
      </c>
      <c r="K127" s="34"/>
      <c r="L127" s="50">
        <v>359</v>
      </c>
      <c r="M127" s="50">
        <f t="shared" si="11"/>
        <v>718</v>
      </c>
      <c r="O127" s="32"/>
    </row>
    <row r="128" spans="1:15" ht="32.25" thickBot="1">
      <c r="A128" s="1">
        <v>23</v>
      </c>
      <c r="B128" s="47" t="s">
        <v>30</v>
      </c>
      <c r="C128" s="47" t="s">
        <v>263</v>
      </c>
      <c r="D128" s="17" t="s">
        <v>18</v>
      </c>
      <c r="E128" s="72">
        <v>2</v>
      </c>
      <c r="F128" s="84">
        <v>370</v>
      </c>
      <c r="G128" s="4">
        <f t="shared" si="7"/>
        <v>740</v>
      </c>
      <c r="H128" s="34"/>
      <c r="I128" s="104">
        <v>385.28</v>
      </c>
      <c r="J128" s="104">
        <f t="shared" si="8"/>
        <v>770.56</v>
      </c>
      <c r="K128" s="34"/>
      <c r="L128" s="50">
        <v>359</v>
      </c>
      <c r="M128" s="50">
        <f t="shared" si="11"/>
        <v>718</v>
      </c>
      <c r="O128" s="32"/>
    </row>
    <row r="129" spans="1:17" ht="32.25" thickBot="1">
      <c r="A129" s="1">
        <v>24</v>
      </c>
      <c r="B129" s="47" t="s">
        <v>31</v>
      </c>
      <c r="C129" s="47" t="s">
        <v>263</v>
      </c>
      <c r="D129" s="17" t="s">
        <v>18</v>
      </c>
      <c r="E129" s="72">
        <v>2</v>
      </c>
      <c r="F129" s="84">
        <v>370</v>
      </c>
      <c r="G129" s="4">
        <f t="shared" si="7"/>
        <v>740</v>
      </c>
      <c r="H129" s="34"/>
      <c r="I129" s="104">
        <v>389.75</v>
      </c>
      <c r="J129" s="104">
        <f t="shared" si="8"/>
        <v>779.5</v>
      </c>
      <c r="K129" s="34"/>
      <c r="L129" s="50">
        <v>359</v>
      </c>
      <c r="M129" s="50">
        <f t="shared" si="11"/>
        <v>718</v>
      </c>
      <c r="O129" s="32"/>
    </row>
    <row r="130" spans="1:17" ht="32.25" thickBot="1">
      <c r="A130" s="1">
        <v>25</v>
      </c>
      <c r="B130" s="47" t="s">
        <v>32</v>
      </c>
      <c r="C130" s="47" t="s">
        <v>263</v>
      </c>
      <c r="D130" s="17" t="s">
        <v>18</v>
      </c>
      <c r="E130" s="72">
        <v>2</v>
      </c>
      <c r="F130" s="84">
        <v>60</v>
      </c>
      <c r="G130" s="4">
        <f t="shared" si="7"/>
        <v>120</v>
      </c>
      <c r="H130" s="54"/>
      <c r="I130" s="50">
        <v>32.770000000000003</v>
      </c>
      <c r="J130" s="50">
        <f t="shared" si="8"/>
        <v>65.540000000000006</v>
      </c>
      <c r="L130" s="50">
        <v>32</v>
      </c>
      <c r="M130" s="50">
        <f t="shared" si="11"/>
        <v>64</v>
      </c>
      <c r="O130" s="32"/>
    </row>
    <row r="131" spans="1:17" ht="32.25" thickBot="1">
      <c r="A131" s="1">
        <v>26</v>
      </c>
      <c r="B131" s="44" t="s">
        <v>28</v>
      </c>
      <c r="C131" s="44" t="s">
        <v>263</v>
      </c>
      <c r="D131" s="17" t="s">
        <v>18</v>
      </c>
      <c r="E131" s="72">
        <v>4</v>
      </c>
      <c r="F131" s="84">
        <v>40</v>
      </c>
      <c r="G131" s="4">
        <f t="shared" si="7"/>
        <v>160</v>
      </c>
      <c r="H131" s="45"/>
      <c r="I131" s="50">
        <v>24.36</v>
      </c>
      <c r="J131" s="50">
        <f t="shared" si="8"/>
        <v>97.44</v>
      </c>
      <c r="L131" s="50">
        <v>27</v>
      </c>
      <c r="M131" s="50">
        <f t="shared" si="11"/>
        <v>108</v>
      </c>
      <c r="O131" s="32"/>
    </row>
    <row r="132" spans="1:17" ht="32.25" thickBot="1">
      <c r="A132" s="1">
        <v>27</v>
      </c>
      <c r="B132" s="44" t="s">
        <v>33</v>
      </c>
      <c r="C132" s="44" t="s">
        <v>263</v>
      </c>
      <c r="D132" s="17" t="s">
        <v>18</v>
      </c>
      <c r="E132" s="72">
        <v>4</v>
      </c>
      <c r="F132" s="84">
        <v>40</v>
      </c>
      <c r="G132" s="4">
        <f t="shared" si="7"/>
        <v>160</v>
      </c>
      <c r="H132" s="45"/>
      <c r="I132" s="50">
        <v>23.74</v>
      </c>
      <c r="J132" s="50">
        <f t="shared" si="8"/>
        <v>94.96</v>
      </c>
      <c r="L132" s="50">
        <v>27</v>
      </c>
      <c r="M132" s="50">
        <f t="shared" si="11"/>
        <v>108</v>
      </c>
      <c r="O132" s="32"/>
    </row>
    <row r="133" spans="1:17" ht="32.25" thickBot="1">
      <c r="A133" s="1">
        <v>28</v>
      </c>
      <c r="B133" s="44" t="s">
        <v>34</v>
      </c>
      <c r="C133" s="44" t="s">
        <v>263</v>
      </c>
      <c r="D133" s="17" t="s">
        <v>18</v>
      </c>
      <c r="E133" s="72">
        <v>4</v>
      </c>
      <c r="F133" s="84">
        <v>40</v>
      </c>
      <c r="G133" s="4">
        <f t="shared" si="7"/>
        <v>160</v>
      </c>
      <c r="H133" s="45"/>
      <c r="I133" s="50">
        <v>23.74</v>
      </c>
      <c r="J133" s="50">
        <f t="shared" si="8"/>
        <v>94.96</v>
      </c>
      <c r="L133" s="50">
        <v>27</v>
      </c>
      <c r="M133" s="50">
        <f t="shared" si="11"/>
        <v>108</v>
      </c>
      <c r="O133" s="32"/>
    </row>
    <row r="134" spans="1:17" ht="23.25" customHeight="1" thickBot="1">
      <c r="A134" s="1">
        <v>29</v>
      </c>
      <c r="B134" s="44" t="s">
        <v>35</v>
      </c>
      <c r="C134" s="44" t="s">
        <v>263</v>
      </c>
      <c r="D134" s="17" t="s">
        <v>18</v>
      </c>
      <c r="E134" s="72">
        <v>4</v>
      </c>
      <c r="F134" s="84">
        <v>40</v>
      </c>
      <c r="G134" s="4">
        <f t="shared" si="7"/>
        <v>160</v>
      </c>
      <c r="H134" s="45"/>
      <c r="I134" s="50">
        <v>23.74</v>
      </c>
      <c r="J134" s="50">
        <f t="shared" si="8"/>
        <v>94.96</v>
      </c>
      <c r="L134" s="50">
        <v>27</v>
      </c>
      <c r="M134" s="50">
        <f t="shared" si="11"/>
        <v>108</v>
      </c>
      <c r="O134" s="32"/>
    </row>
    <row r="135" spans="1:17" ht="36.75" customHeight="1" thickBot="1">
      <c r="A135" s="28"/>
      <c r="B135" s="30"/>
      <c r="C135" s="30"/>
      <c r="D135" s="30"/>
      <c r="E135" s="30"/>
      <c r="F135" s="30" t="s">
        <v>113</v>
      </c>
      <c r="G135" s="98">
        <f>SUM(G106:G134)</f>
        <v>9610</v>
      </c>
      <c r="H135" s="103"/>
      <c r="I135" s="104"/>
      <c r="J135" s="104">
        <f>SUM(J106:J134)</f>
        <v>8097.7300000000005</v>
      </c>
      <c r="K135" s="103"/>
      <c r="L135" s="108"/>
      <c r="M135" s="104">
        <f>SUM(M106:M134)</f>
        <v>7758</v>
      </c>
      <c r="N135" s="19"/>
      <c r="O135" s="105"/>
    </row>
    <row r="136" spans="1:17" ht="21.75" customHeight="1" thickBot="1">
      <c r="A136" s="15" t="s">
        <v>52</v>
      </c>
      <c r="B136" s="66" t="s">
        <v>58</v>
      </c>
      <c r="C136" s="66"/>
      <c r="D136" s="66" t="s">
        <v>52</v>
      </c>
      <c r="E136" s="23" t="s">
        <v>22</v>
      </c>
      <c r="F136" s="23" t="s">
        <v>250</v>
      </c>
      <c r="G136" s="69">
        <f>G135*1.23</f>
        <v>11820.3</v>
      </c>
      <c r="H136" s="34"/>
      <c r="I136" s="91"/>
      <c r="J136" s="91"/>
      <c r="K136" s="89"/>
      <c r="L136" s="92"/>
      <c r="M136" s="92"/>
      <c r="O136" s="110">
        <v>7780</v>
      </c>
      <c r="Q136" s="32"/>
    </row>
    <row r="137" spans="1:17" ht="26.25" customHeight="1" thickBot="1">
      <c r="A137" s="2">
        <v>1</v>
      </c>
      <c r="B137" s="2" t="s">
        <v>15</v>
      </c>
      <c r="C137" s="2"/>
      <c r="D137" s="2" t="s">
        <v>21</v>
      </c>
      <c r="E137" s="7">
        <v>250</v>
      </c>
      <c r="F137" s="81">
        <v>10</v>
      </c>
      <c r="G137" s="4">
        <f t="shared" si="7"/>
        <v>2500</v>
      </c>
      <c r="H137" s="34"/>
      <c r="I137" s="104">
        <v>9.5</v>
      </c>
      <c r="J137" s="104">
        <f>I137*E137</f>
        <v>2375</v>
      </c>
      <c r="K137" s="89"/>
      <c r="L137" s="104">
        <v>9</v>
      </c>
      <c r="M137" s="104">
        <f>L137*E137</f>
        <v>2250</v>
      </c>
      <c r="O137" s="110">
        <f>O136-M135</f>
        <v>22</v>
      </c>
    </row>
    <row r="138" spans="1:17" ht="25.5" customHeight="1" thickBot="1">
      <c r="A138" s="2">
        <v>2</v>
      </c>
      <c r="B138" s="2" t="s">
        <v>16</v>
      </c>
      <c r="C138" s="2"/>
      <c r="D138" s="2" t="s">
        <v>21</v>
      </c>
      <c r="E138" s="7">
        <v>15</v>
      </c>
      <c r="F138" s="81">
        <v>23</v>
      </c>
      <c r="G138" s="4">
        <f t="shared" si="7"/>
        <v>345</v>
      </c>
      <c r="H138" s="34"/>
      <c r="I138" s="104">
        <v>19.5</v>
      </c>
      <c r="J138" s="104">
        <f>I138*E138</f>
        <v>292.5</v>
      </c>
      <c r="K138" s="89"/>
      <c r="L138" s="104">
        <v>20</v>
      </c>
      <c r="M138" s="104">
        <f>L138*E138</f>
        <v>300</v>
      </c>
    </row>
    <row r="139" spans="1:17" ht="25.5" customHeight="1" thickBot="1">
      <c r="A139" s="29"/>
      <c r="B139" s="29"/>
      <c r="C139" s="29"/>
      <c r="D139" s="29"/>
      <c r="E139" s="29"/>
      <c r="F139" s="29" t="s">
        <v>113</v>
      </c>
      <c r="G139" s="4">
        <f>G138+G137</f>
        <v>2845</v>
      </c>
      <c r="H139" s="34"/>
      <c r="I139" s="104"/>
      <c r="J139" s="104">
        <f>SUM(J137:J138)</f>
        <v>2667.5</v>
      </c>
      <c r="K139" s="89"/>
      <c r="L139" s="100"/>
      <c r="M139" s="114">
        <f>M138+M137</f>
        <v>2550</v>
      </c>
    </row>
    <row r="140" spans="1:17" ht="27" customHeight="1" thickBot="1">
      <c r="A140" s="2" t="s">
        <v>52</v>
      </c>
      <c r="B140" s="2" t="s">
        <v>52</v>
      </c>
      <c r="C140" s="2"/>
      <c r="D140" s="2" t="s">
        <v>52</v>
      </c>
      <c r="E140" s="23" t="s">
        <v>22</v>
      </c>
      <c r="F140" s="23" t="s">
        <v>25</v>
      </c>
      <c r="G140" s="69">
        <f>G139*1.23</f>
        <v>3499.35</v>
      </c>
      <c r="H140" s="34"/>
      <c r="I140" s="91"/>
      <c r="J140" s="91"/>
      <c r="K140" s="89"/>
      <c r="L140" s="92"/>
      <c r="M140" s="92"/>
    </row>
    <row r="141" spans="1:17" ht="28.5" customHeight="1" thickBot="1">
      <c r="A141" s="2" t="s">
        <v>52</v>
      </c>
      <c r="B141" s="131" t="s">
        <v>64</v>
      </c>
      <c r="C141" s="132"/>
      <c r="D141" s="133"/>
      <c r="E141" s="134" t="s">
        <v>59</v>
      </c>
      <c r="F141" s="135"/>
      <c r="G141" s="99">
        <f>G139+G135+G104</f>
        <v>15853.66</v>
      </c>
      <c r="H141" s="103"/>
      <c r="I141" s="104"/>
      <c r="J141" s="104">
        <f>J139+J135+J104</f>
        <v>12781.14</v>
      </c>
      <c r="K141" s="103"/>
      <c r="L141" s="104"/>
      <c r="M141" s="104">
        <f>M139+M135+M104</f>
        <v>12785.57</v>
      </c>
      <c r="N141" s="19"/>
      <c r="O141" s="19"/>
    </row>
    <row r="142" spans="1:17">
      <c r="G142" s="31"/>
      <c r="I142" s="92"/>
      <c r="J142" s="92"/>
      <c r="K142" s="89"/>
      <c r="L142" s="92"/>
      <c r="M142" s="92"/>
    </row>
    <row r="143" spans="1:17">
      <c r="I143" s="92"/>
      <c r="J143" s="92"/>
      <c r="K143" s="89"/>
      <c r="L143" s="92"/>
      <c r="M143" s="92"/>
      <c r="O143" s="32">
        <f>O136+N105+M139</f>
        <v>12782.7</v>
      </c>
    </row>
    <row r="144" spans="1:17" ht="26.25" customHeight="1">
      <c r="D144" s="136" t="s">
        <v>82</v>
      </c>
      <c r="E144" s="136"/>
      <c r="F144" s="136"/>
      <c r="G144" s="25">
        <f>G141</f>
        <v>15853.66</v>
      </c>
      <c r="I144" s="31"/>
      <c r="J144" s="50">
        <f>J141</f>
        <v>12781.14</v>
      </c>
      <c r="L144" s="31"/>
      <c r="M144" s="31">
        <f>M141</f>
        <v>12785.57</v>
      </c>
    </row>
    <row r="145" spans="2:13" ht="18" customHeight="1">
      <c r="D145" s="41" t="s">
        <v>72</v>
      </c>
      <c r="E145" s="41"/>
      <c r="F145" s="41"/>
      <c r="G145" s="24">
        <f>G144*23%</f>
        <v>3646.3418000000001</v>
      </c>
      <c r="I145" s="31"/>
      <c r="J145" s="106">
        <f>J144*23%</f>
        <v>2939.6622000000002</v>
      </c>
      <c r="L145" s="31"/>
      <c r="M145" s="106">
        <f>M144*23%</f>
        <v>2940.6811000000002</v>
      </c>
    </row>
    <row r="146" spans="2:13" ht="26.25" customHeight="1">
      <c r="D146" s="41" t="s">
        <v>73</v>
      </c>
      <c r="E146" s="41"/>
      <c r="F146" s="41"/>
      <c r="G146" s="24">
        <f>G145+G144</f>
        <v>19500.001799999998</v>
      </c>
      <c r="I146" s="31"/>
      <c r="J146" s="106">
        <f>J145+J144</f>
        <v>15720.8022</v>
      </c>
      <c r="L146" s="31"/>
      <c r="M146" s="106">
        <f>M145+M144</f>
        <v>15726.251099999999</v>
      </c>
    </row>
    <row r="151" spans="2:13" ht="18">
      <c r="B151" s="18" t="s">
        <v>257</v>
      </c>
      <c r="C151" s="18"/>
      <c r="E151" s="12" t="s">
        <v>49</v>
      </c>
    </row>
    <row r="152" spans="2:13" ht="16.5">
      <c r="B152" s="10"/>
      <c r="C152" s="10"/>
    </row>
    <row r="153" spans="2:13" ht="16.5">
      <c r="B153" s="10"/>
      <c r="C153" s="10"/>
    </row>
    <row r="154" spans="2:13">
      <c r="E154" s="126" t="s">
        <v>51</v>
      </c>
      <c r="F154" s="126"/>
      <c r="G154" s="126"/>
    </row>
    <row r="155" spans="2:13">
      <c r="E155" s="14"/>
      <c r="F155" s="127" t="s">
        <v>50</v>
      </c>
      <c r="G155" s="127"/>
    </row>
    <row r="156" spans="2:13">
      <c r="E156" s="13"/>
      <c r="F156" s="13"/>
      <c r="G156" s="13"/>
    </row>
    <row r="157" spans="2:13">
      <c r="D157" s="13"/>
      <c r="E157" s="13"/>
      <c r="F157" s="13"/>
      <c r="G157" s="13"/>
    </row>
  </sheetData>
  <mergeCells count="8">
    <mergeCell ref="E154:G154"/>
    <mergeCell ref="F155:G155"/>
    <mergeCell ref="A13:G13"/>
    <mergeCell ref="A19:B19"/>
    <mergeCell ref="A20:G20"/>
    <mergeCell ref="B141:D141"/>
    <mergeCell ref="E141:F141"/>
    <mergeCell ref="D144:F144"/>
  </mergeCells>
  <pageMargins left="0.7" right="0.7" top="0.75" bottom="0.75" header="0.3" footer="0.3"/>
  <pageSetup paperSize="9" scale="47" orientation="portrait" r:id="rId1"/>
  <colBreaks count="1" manualBreakCount="1">
    <brk id="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7"/>
  <sheetViews>
    <sheetView topLeftCell="A2" zoomScaleNormal="100" workbookViewId="0">
      <selection activeCell="N34" sqref="N34"/>
    </sheetView>
  </sheetViews>
  <sheetFormatPr defaultRowHeight="15"/>
  <cols>
    <col min="1" max="1" width="7.7109375" customWidth="1"/>
    <col min="2" max="2" width="61.42578125" customWidth="1"/>
    <col min="3" max="3" width="58.5703125" customWidth="1"/>
    <col min="4" max="4" width="14.7109375" customWidth="1"/>
    <col min="5" max="5" width="14.28515625" customWidth="1"/>
    <col min="6" max="6" width="14.85546875" customWidth="1"/>
    <col min="7" max="7" width="14.7109375" customWidth="1"/>
    <col min="10" max="10" width="10.7109375" customWidth="1"/>
    <col min="13" max="13" width="11" customWidth="1"/>
    <col min="15" max="15" width="10" bestFit="1" customWidth="1"/>
    <col min="16" max="16" width="13.140625" customWidth="1"/>
  </cols>
  <sheetData>
    <row r="1" spans="1:7">
      <c r="A1" s="8"/>
      <c r="B1" s="8"/>
      <c r="C1" s="8"/>
      <c r="D1" s="8"/>
      <c r="E1" s="8"/>
      <c r="F1" s="8"/>
      <c r="G1" s="8"/>
    </row>
    <row r="2" spans="1:7" ht="15.75">
      <c r="A2" s="8"/>
      <c r="B2" s="8"/>
      <c r="C2" s="8"/>
      <c r="D2" s="8" t="s">
        <v>76</v>
      </c>
      <c r="E2" s="9"/>
      <c r="F2" s="9"/>
      <c r="G2" s="9"/>
    </row>
    <row r="3" spans="1:7">
      <c r="A3" s="8"/>
      <c r="B3" s="8"/>
      <c r="C3" s="8"/>
      <c r="D3" s="8"/>
      <c r="E3" s="8"/>
      <c r="F3" s="8"/>
      <c r="G3" s="8"/>
    </row>
    <row r="4" spans="1:7">
      <c r="A4" s="8"/>
      <c r="B4" s="8"/>
      <c r="C4" s="8"/>
      <c r="D4" s="8"/>
      <c r="E4" s="8"/>
      <c r="F4" s="8"/>
      <c r="G4" s="8"/>
    </row>
    <row r="5" spans="1:7">
      <c r="A5" s="8"/>
      <c r="B5" s="8"/>
      <c r="C5" s="8"/>
      <c r="D5" s="8"/>
      <c r="E5" s="8"/>
      <c r="F5" s="8"/>
      <c r="G5" s="8"/>
    </row>
    <row r="6" spans="1:7">
      <c r="A6" s="8"/>
      <c r="B6" s="8"/>
      <c r="C6" s="8"/>
      <c r="D6" s="8"/>
      <c r="E6" s="8"/>
      <c r="F6" s="8"/>
      <c r="G6" s="8"/>
    </row>
    <row r="7" spans="1:7">
      <c r="A7" s="8" t="s">
        <v>46</v>
      </c>
      <c r="B7" s="8"/>
      <c r="C7" s="8"/>
      <c r="D7" s="8"/>
      <c r="E7" s="8"/>
      <c r="F7" s="8"/>
      <c r="G7" s="8"/>
    </row>
    <row r="8" spans="1:7" ht="15" customHeight="1">
      <c r="A8" s="8"/>
      <c r="B8" s="8"/>
      <c r="C8" s="8"/>
      <c r="D8" s="8"/>
      <c r="E8" s="8"/>
      <c r="F8" s="8"/>
      <c r="G8" s="8"/>
    </row>
    <row r="9" spans="1:7" ht="15.75">
      <c r="A9" s="9" t="s">
        <v>45</v>
      </c>
      <c r="B9" s="8"/>
      <c r="C9" s="8"/>
      <c r="D9" s="8"/>
      <c r="E9" s="8"/>
      <c r="F9" s="8"/>
      <c r="G9" s="8"/>
    </row>
    <row r="10" spans="1:7">
      <c r="A10" s="8"/>
      <c r="B10" s="8"/>
      <c r="C10" s="8"/>
      <c r="D10" s="8"/>
      <c r="E10" s="8"/>
      <c r="F10" s="8"/>
      <c r="G10" s="8"/>
    </row>
    <row r="11" spans="1:7">
      <c r="A11" s="8"/>
      <c r="B11" s="8"/>
      <c r="C11" s="8"/>
      <c r="D11" s="8"/>
      <c r="E11" s="8"/>
      <c r="F11" s="8"/>
      <c r="G11" s="8"/>
    </row>
    <row r="12" spans="1:7">
      <c r="A12" s="8"/>
      <c r="B12" s="8"/>
      <c r="C12" s="8"/>
      <c r="D12" s="8"/>
      <c r="E12" s="8"/>
      <c r="F12" s="8"/>
      <c r="G12" s="8"/>
    </row>
    <row r="13" spans="1:7" ht="21">
      <c r="A13" s="128" t="s">
        <v>43</v>
      </c>
      <c r="B13" s="128"/>
      <c r="C13" s="128"/>
      <c r="D13" s="128"/>
      <c r="E13" s="128"/>
      <c r="F13" s="128"/>
      <c r="G13" s="128"/>
    </row>
    <row r="14" spans="1:7">
      <c r="A14" s="8"/>
      <c r="B14" s="8"/>
      <c r="C14" s="8"/>
      <c r="D14" s="8"/>
      <c r="E14" s="8"/>
      <c r="F14" s="8"/>
      <c r="G14" s="8"/>
    </row>
    <row r="15" spans="1:7">
      <c r="A15" s="8"/>
      <c r="B15" s="8"/>
      <c r="C15" s="8"/>
      <c r="D15" s="8"/>
      <c r="E15" s="8"/>
      <c r="F15" s="8"/>
      <c r="G15" s="8"/>
    </row>
    <row r="16" spans="1:7" ht="18">
      <c r="A16" s="11" t="s">
        <v>44</v>
      </c>
      <c r="B16" s="9"/>
      <c r="C16" s="9"/>
      <c r="D16" s="9"/>
      <c r="E16" s="9"/>
      <c r="F16" s="9"/>
      <c r="G16" s="9"/>
    </row>
    <row r="17" spans="1:20" ht="24" customHeight="1">
      <c r="A17" s="11" t="s">
        <v>48</v>
      </c>
      <c r="B17" s="9"/>
      <c r="C17" s="9"/>
      <c r="D17" s="9"/>
      <c r="E17" s="9"/>
      <c r="F17" s="9"/>
      <c r="G17" s="9"/>
    </row>
    <row r="18" spans="1:20" ht="29.25" customHeight="1">
      <c r="A18" s="11" t="s">
        <v>48</v>
      </c>
      <c r="B18" s="9"/>
      <c r="C18" s="9"/>
      <c r="D18" s="9"/>
      <c r="E18" s="9"/>
      <c r="F18" s="9"/>
      <c r="G18" s="9"/>
    </row>
    <row r="19" spans="1:20" ht="18.75" customHeight="1">
      <c r="A19" s="129" t="s">
        <v>74</v>
      </c>
      <c r="B19" s="129"/>
      <c r="C19" s="111"/>
      <c r="D19" s="9"/>
      <c r="E19" s="9"/>
      <c r="F19" s="9"/>
      <c r="G19" s="9"/>
    </row>
    <row r="20" spans="1:20" ht="23.25" customHeight="1">
      <c r="A20" s="130" t="s">
        <v>75</v>
      </c>
      <c r="B20" s="130"/>
      <c r="C20" s="130"/>
      <c r="D20" s="130"/>
      <c r="E20" s="130"/>
      <c r="F20" s="130"/>
      <c r="G20" s="130"/>
    </row>
    <row r="21" spans="1:20" ht="23.25" customHeight="1">
      <c r="A21" s="9" t="s">
        <v>47</v>
      </c>
      <c r="B21" s="9"/>
      <c r="C21" s="9"/>
      <c r="D21" s="9"/>
      <c r="E21" s="9"/>
      <c r="F21" s="9"/>
      <c r="G21" s="9"/>
    </row>
    <row r="22" spans="1:20" ht="15.75" customHeight="1" thickBot="1">
      <c r="A22" s="9"/>
      <c r="B22" s="9"/>
      <c r="C22" s="9"/>
      <c r="D22" s="9"/>
      <c r="E22" s="9"/>
      <c r="F22" s="9"/>
      <c r="G22" s="9"/>
    </row>
    <row r="23" spans="1:20" ht="30.75" thickBot="1">
      <c r="A23" s="1" t="s">
        <v>0</v>
      </c>
      <c r="B23" s="1" t="s">
        <v>1</v>
      </c>
      <c r="C23" s="1" t="s">
        <v>122</v>
      </c>
      <c r="D23" s="1" t="s">
        <v>17</v>
      </c>
      <c r="E23" s="1" t="s">
        <v>23</v>
      </c>
      <c r="F23" s="6" t="s">
        <v>24</v>
      </c>
      <c r="G23" s="6" t="s">
        <v>26</v>
      </c>
    </row>
    <row r="24" spans="1:20" ht="15.75" thickBot="1">
      <c r="A24" s="1">
        <v>1</v>
      </c>
      <c r="B24" s="1">
        <v>2</v>
      </c>
      <c r="C24" s="1"/>
      <c r="D24" s="1">
        <v>3</v>
      </c>
      <c r="E24" s="1">
        <v>4</v>
      </c>
      <c r="F24" s="1"/>
      <c r="G24" s="1">
        <v>6</v>
      </c>
    </row>
    <row r="25" spans="1:20" ht="24" customHeight="1" thickBot="1">
      <c r="A25" s="63" t="s">
        <v>52</v>
      </c>
      <c r="B25" s="64" t="s">
        <v>53</v>
      </c>
      <c r="C25" s="64"/>
      <c r="D25" s="64" t="s">
        <v>52</v>
      </c>
      <c r="E25" s="64" t="s">
        <v>52</v>
      </c>
      <c r="F25" s="64"/>
      <c r="G25" s="64" t="s">
        <v>52</v>
      </c>
      <c r="J25" t="s">
        <v>260</v>
      </c>
      <c r="M25" t="s">
        <v>262</v>
      </c>
      <c r="S25" t="s">
        <v>267</v>
      </c>
    </row>
    <row r="26" spans="1:20" ht="24.75" customHeight="1" thickBot="1">
      <c r="A26" s="1">
        <v>1</v>
      </c>
      <c r="B26" s="5" t="s">
        <v>163</v>
      </c>
      <c r="C26" s="5" t="s">
        <v>162</v>
      </c>
      <c r="D26" s="1" t="s">
        <v>18</v>
      </c>
      <c r="E26" s="1">
        <v>1</v>
      </c>
      <c r="F26" s="78">
        <v>2.38</v>
      </c>
      <c r="G26" s="1">
        <f>F26*E26</f>
        <v>2.38</v>
      </c>
      <c r="I26" s="50">
        <v>0.89</v>
      </c>
      <c r="J26" s="50">
        <f t="shared" ref="J26:J52" si="0">I26*E26</f>
        <v>0.89</v>
      </c>
      <c r="L26" s="50">
        <v>0.99</v>
      </c>
      <c r="M26" s="50">
        <f t="shared" ref="M26:M51" si="1">L26*E26</f>
        <v>0.99</v>
      </c>
      <c r="O26" s="36">
        <v>0.99</v>
      </c>
      <c r="S26" s="36">
        <v>0.69</v>
      </c>
      <c r="T26" s="36">
        <f t="shared" ref="T26:T57" si="2">S26*E26</f>
        <v>0.69</v>
      </c>
    </row>
    <row r="27" spans="1:20" ht="32.25" thickBot="1">
      <c r="A27" s="1">
        <v>2</v>
      </c>
      <c r="B27" s="2" t="s">
        <v>160</v>
      </c>
      <c r="C27" s="2" t="s">
        <v>161</v>
      </c>
      <c r="D27" s="1" t="s">
        <v>18</v>
      </c>
      <c r="E27" s="1">
        <v>1</v>
      </c>
      <c r="F27" s="78">
        <v>3</v>
      </c>
      <c r="G27" s="4">
        <f>F27*E27</f>
        <v>3</v>
      </c>
      <c r="I27" s="50">
        <v>2.06</v>
      </c>
      <c r="J27" s="50">
        <f t="shared" si="0"/>
        <v>2.06</v>
      </c>
      <c r="L27" s="50">
        <v>2.29</v>
      </c>
      <c r="M27" s="50">
        <f t="shared" si="1"/>
        <v>2.29</v>
      </c>
      <c r="O27" s="36">
        <v>2.29</v>
      </c>
      <c r="S27" s="36">
        <v>1.86</v>
      </c>
      <c r="T27" s="36">
        <f t="shared" si="2"/>
        <v>1.86</v>
      </c>
    </row>
    <row r="28" spans="1:20" ht="52.5" customHeight="1" thickBot="1">
      <c r="A28" s="1">
        <v>3</v>
      </c>
      <c r="B28" s="2" t="s">
        <v>166</v>
      </c>
      <c r="C28" s="2" t="s">
        <v>167</v>
      </c>
      <c r="D28" s="1" t="s">
        <v>18</v>
      </c>
      <c r="E28" s="1">
        <v>10</v>
      </c>
      <c r="F28" s="80">
        <v>3</v>
      </c>
      <c r="G28" s="4">
        <f>F28*E28</f>
        <v>30</v>
      </c>
      <c r="I28" s="50">
        <v>1.1399999999999999</v>
      </c>
      <c r="J28" s="50">
        <f t="shared" si="0"/>
        <v>11.399999999999999</v>
      </c>
      <c r="L28" s="115">
        <v>0.9</v>
      </c>
      <c r="M28" s="50">
        <f t="shared" si="1"/>
        <v>9</v>
      </c>
      <c r="O28" s="36">
        <v>9</v>
      </c>
      <c r="S28" s="36">
        <v>1.1599999999999999</v>
      </c>
      <c r="T28" s="36">
        <f t="shared" si="2"/>
        <v>11.6</v>
      </c>
    </row>
    <row r="29" spans="1:20" ht="30" customHeight="1" thickBot="1">
      <c r="A29" s="1">
        <v>4</v>
      </c>
      <c r="B29" s="2" t="s">
        <v>83</v>
      </c>
      <c r="C29" s="2" t="s">
        <v>234</v>
      </c>
      <c r="D29" s="1" t="s">
        <v>20</v>
      </c>
      <c r="E29" s="1">
        <v>1</v>
      </c>
      <c r="F29" s="80">
        <v>15</v>
      </c>
      <c r="G29" s="4">
        <f t="shared" ref="G29:G92" si="3">F29*E29</f>
        <v>15</v>
      </c>
      <c r="I29" s="50">
        <v>8.57</v>
      </c>
      <c r="J29" s="50">
        <f t="shared" si="0"/>
        <v>8.57</v>
      </c>
      <c r="L29" s="50">
        <v>8.3000000000000007</v>
      </c>
      <c r="M29" s="50">
        <f t="shared" si="1"/>
        <v>8.3000000000000007</v>
      </c>
      <c r="O29" s="36">
        <v>8.3000000000000007</v>
      </c>
      <c r="S29" s="36">
        <v>8.32</v>
      </c>
      <c r="T29" s="36">
        <f t="shared" si="2"/>
        <v>8.32</v>
      </c>
    </row>
    <row r="30" spans="1:20" ht="46.5" customHeight="1" thickBot="1">
      <c r="A30" s="1">
        <v>5</v>
      </c>
      <c r="B30" s="2" t="s">
        <v>123</v>
      </c>
      <c r="C30" s="2" t="s">
        <v>209</v>
      </c>
      <c r="D30" s="1" t="s">
        <v>19</v>
      </c>
      <c r="E30" s="1">
        <v>40</v>
      </c>
      <c r="F30" s="78">
        <v>8</v>
      </c>
      <c r="G30" s="4">
        <f t="shared" si="3"/>
        <v>320</v>
      </c>
      <c r="I30" s="50">
        <v>6.59</v>
      </c>
      <c r="J30" s="50">
        <f t="shared" si="0"/>
        <v>263.60000000000002</v>
      </c>
      <c r="L30" s="50">
        <v>6.7</v>
      </c>
      <c r="M30" s="104">
        <f t="shared" si="1"/>
        <v>268</v>
      </c>
      <c r="O30" s="36">
        <v>268</v>
      </c>
      <c r="S30" s="36">
        <v>6.85</v>
      </c>
      <c r="T30" s="36">
        <f t="shared" si="2"/>
        <v>274</v>
      </c>
    </row>
    <row r="31" spans="1:20" ht="39.75" customHeight="1" thickBot="1">
      <c r="A31" s="1">
        <v>6</v>
      </c>
      <c r="B31" s="2" t="s">
        <v>136</v>
      </c>
      <c r="C31" s="2" t="s">
        <v>137</v>
      </c>
      <c r="D31" s="1" t="s">
        <v>18</v>
      </c>
      <c r="E31" s="1">
        <v>4</v>
      </c>
      <c r="F31" s="78">
        <v>5</v>
      </c>
      <c r="G31" s="4">
        <f t="shared" si="3"/>
        <v>20</v>
      </c>
      <c r="I31" s="50">
        <v>4.4400000000000004</v>
      </c>
      <c r="J31" s="50">
        <f t="shared" si="0"/>
        <v>17.760000000000002</v>
      </c>
      <c r="L31" s="50">
        <v>4.8</v>
      </c>
      <c r="M31" s="50">
        <f t="shared" si="1"/>
        <v>19.2</v>
      </c>
      <c r="O31" s="36">
        <v>19.2</v>
      </c>
      <c r="S31" s="36">
        <v>5.13</v>
      </c>
      <c r="T31" s="36">
        <f t="shared" si="2"/>
        <v>20.52</v>
      </c>
    </row>
    <row r="32" spans="1:20" ht="39.75" customHeight="1" thickBot="1">
      <c r="A32" s="1">
        <v>7</v>
      </c>
      <c r="B32" s="2" t="s">
        <v>135</v>
      </c>
      <c r="C32" s="2" t="s">
        <v>208</v>
      </c>
      <c r="D32" s="1" t="s">
        <v>19</v>
      </c>
      <c r="E32" s="1">
        <v>5</v>
      </c>
      <c r="F32" s="78">
        <v>5</v>
      </c>
      <c r="G32" s="4">
        <f t="shared" si="3"/>
        <v>25</v>
      </c>
      <c r="I32" s="50">
        <v>5.16</v>
      </c>
      <c r="J32" s="112">
        <f t="shared" si="0"/>
        <v>25.8</v>
      </c>
      <c r="L32" s="50">
        <v>5.4</v>
      </c>
      <c r="M32" s="50">
        <f>L32*E32</f>
        <v>27</v>
      </c>
      <c r="O32" s="36">
        <v>27</v>
      </c>
      <c r="S32" s="36">
        <v>5.73</v>
      </c>
      <c r="T32" s="36">
        <f t="shared" si="2"/>
        <v>28.650000000000002</v>
      </c>
    </row>
    <row r="33" spans="1:20" ht="39" customHeight="1" thickBot="1">
      <c r="A33" s="1">
        <v>8</v>
      </c>
      <c r="B33" s="2" t="s">
        <v>2</v>
      </c>
      <c r="C33" s="2" t="s">
        <v>245</v>
      </c>
      <c r="D33" s="1" t="s">
        <v>19</v>
      </c>
      <c r="E33" s="1">
        <v>2</v>
      </c>
      <c r="F33" s="78">
        <v>9</v>
      </c>
      <c r="G33" s="4">
        <f t="shared" si="3"/>
        <v>18</v>
      </c>
      <c r="I33" s="50">
        <v>7.41</v>
      </c>
      <c r="J33" s="112">
        <f t="shared" si="0"/>
        <v>14.82</v>
      </c>
      <c r="L33" s="115">
        <v>7.8</v>
      </c>
      <c r="M33" s="50">
        <f t="shared" si="1"/>
        <v>15.6</v>
      </c>
      <c r="O33" s="36">
        <v>15.6</v>
      </c>
      <c r="S33" s="36">
        <v>8.5500000000000007</v>
      </c>
      <c r="T33" s="36">
        <f t="shared" si="2"/>
        <v>17.100000000000001</v>
      </c>
    </row>
    <row r="34" spans="1:20" ht="59.25" customHeight="1" thickBot="1">
      <c r="A34" s="1">
        <v>9</v>
      </c>
      <c r="B34" s="2" t="s">
        <v>126</v>
      </c>
      <c r="C34" s="2" t="s">
        <v>127</v>
      </c>
      <c r="D34" s="1" t="s">
        <v>19</v>
      </c>
      <c r="E34" s="1">
        <v>2</v>
      </c>
      <c r="F34" s="78">
        <v>7</v>
      </c>
      <c r="G34" s="4">
        <f t="shared" si="3"/>
        <v>14</v>
      </c>
      <c r="I34" s="50">
        <v>3.1</v>
      </c>
      <c r="J34" s="50">
        <f t="shared" si="0"/>
        <v>6.2</v>
      </c>
      <c r="L34" s="50">
        <v>3.4</v>
      </c>
      <c r="M34" s="50">
        <f t="shared" si="1"/>
        <v>6.8</v>
      </c>
      <c r="O34" s="36">
        <v>6.8</v>
      </c>
      <c r="S34" s="36">
        <v>3.45</v>
      </c>
      <c r="T34" s="36">
        <f t="shared" si="2"/>
        <v>6.9</v>
      </c>
    </row>
    <row r="35" spans="1:20" ht="54.75" customHeight="1" thickBot="1">
      <c r="A35" s="1">
        <v>10</v>
      </c>
      <c r="B35" s="2" t="s">
        <v>124</v>
      </c>
      <c r="C35" s="2" t="s">
        <v>125</v>
      </c>
      <c r="D35" s="1" t="s">
        <v>19</v>
      </c>
      <c r="E35" s="1">
        <v>3</v>
      </c>
      <c r="F35" s="78">
        <f>F34</f>
        <v>7</v>
      </c>
      <c r="G35" s="4">
        <f t="shared" si="3"/>
        <v>21</v>
      </c>
      <c r="I35" s="50">
        <v>3.1</v>
      </c>
      <c r="J35" s="50">
        <f t="shared" si="0"/>
        <v>9.3000000000000007</v>
      </c>
      <c r="L35" s="50">
        <v>5.69</v>
      </c>
      <c r="M35" s="50">
        <f t="shared" si="1"/>
        <v>17.07</v>
      </c>
      <c r="O35" s="36">
        <v>17.07</v>
      </c>
      <c r="S35" s="36">
        <v>3.45</v>
      </c>
      <c r="T35" s="36">
        <f t="shared" si="2"/>
        <v>10.350000000000001</v>
      </c>
    </row>
    <row r="36" spans="1:20" ht="57.75" customHeight="1" thickBot="1">
      <c r="A36" s="1">
        <v>11</v>
      </c>
      <c r="B36" s="2" t="s">
        <v>128</v>
      </c>
      <c r="C36" s="2" t="s">
        <v>129</v>
      </c>
      <c r="D36" s="1" t="s">
        <v>19</v>
      </c>
      <c r="E36" s="1">
        <v>3</v>
      </c>
      <c r="F36" s="78">
        <v>7</v>
      </c>
      <c r="G36" s="4">
        <f t="shared" si="3"/>
        <v>21</v>
      </c>
      <c r="I36" s="50">
        <v>3.1</v>
      </c>
      <c r="J36" s="104">
        <f t="shared" si="0"/>
        <v>9.3000000000000007</v>
      </c>
      <c r="K36" s="89"/>
      <c r="L36" s="104">
        <v>5.69</v>
      </c>
      <c r="M36" s="104">
        <f t="shared" si="1"/>
        <v>17.07</v>
      </c>
      <c r="O36" s="36">
        <v>17.07</v>
      </c>
      <c r="S36" s="36">
        <v>3.45</v>
      </c>
      <c r="T36" s="36">
        <f t="shared" si="2"/>
        <v>10.350000000000001</v>
      </c>
    </row>
    <row r="37" spans="1:20" ht="45.75" customHeight="1" thickBot="1">
      <c r="A37" s="1">
        <v>12</v>
      </c>
      <c r="B37" s="2" t="s">
        <v>3</v>
      </c>
      <c r="C37" s="2" t="s">
        <v>170</v>
      </c>
      <c r="D37" s="1" t="s">
        <v>19</v>
      </c>
      <c r="E37" s="1">
        <v>2</v>
      </c>
      <c r="F37" s="78">
        <v>2</v>
      </c>
      <c r="G37" s="4">
        <f t="shared" si="3"/>
        <v>4</v>
      </c>
      <c r="I37" s="50">
        <v>1.57</v>
      </c>
      <c r="J37" s="113">
        <f t="shared" si="0"/>
        <v>3.14</v>
      </c>
      <c r="K37" s="89"/>
      <c r="L37" s="104">
        <v>1.9</v>
      </c>
      <c r="M37" s="104">
        <f t="shared" si="1"/>
        <v>3.8</v>
      </c>
      <c r="O37" s="36">
        <v>3.8</v>
      </c>
      <c r="S37" s="36">
        <v>1.76</v>
      </c>
      <c r="T37" s="36">
        <f t="shared" si="2"/>
        <v>3.52</v>
      </c>
    </row>
    <row r="38" spans="1:20" ht="45" customHeight="1" thickBot="1">
      <c r="A38" s="1">
        <v>13</v>
      </c>
      <c r="B38" s="2" t="s">
        <v>244</v>
      </c>
      <c r="C38" s="2" t="s">
        <v>130</v>
      </c>
      <c r="D38" s="1" t="s">
        <v>20</v>
      </c>
      <c r="E38" s="1">
        <v>1</v>
      </c>
      <c r="F38" s="78">
        <v>15</v>
      </c>
      <c r="G38" s="4">
        <f t="shared" si="3"/>
        <v>15</v>
      </c>
      <c r="I38" s="50">
        <v>7.94</v>
      </c>
      <c r="J38" s="104">
        <f t="shared" si="0"/>
        <v>7.94</v>
      </c>
      <c r="K38" s="89"/>
      <c r="L38" s="104">
        <v>6.9</v>
      </c>
      <c r="M38" s="104">
        <f t="shared" si="1"/>
        <v>6.9</v>
      </c>
      <c r="O38" s="36">
        <v>6.9</v>
      </c>
      <c r="S38" s="36">
        <v>7.69</v>
      </c>
      <c r="T38" s="36">
        <f t="shared" si="2"/>
        <v>7.69</v>
      </c>
    </row>
    <row r="39" spans="1:20" ht="40.5" customHeight="1" thickBot="1">
      <c r="A39" s="1">
        <v>14</v>
      </c>
      <c r="B39" s="2" t="s">
        <v>4</v>
      </c>
      <c r="C39" s="2" t="s">
        <v>258</v>
      </c>
      <c r="D39" s="1" t="s">
        <v>18</v>
      </c>
      <c r="E39" s="3">
        <v>10</v>
      </c>
      <c r="F39" s="78">
        <v>8</v>
      </c>
      <c r="G39" s="4">
        <f t="shared" si="3"/>
        <v>80</v>
      </c>
      <c r="I39" s="50">
        <v>7.08</v>
      </c>
      <c r="J39" s="50">
        <f t="shared" si="0"/>
        <v>70.8</v>
      </c>
      <c r="L39" s="50">
        <v>6.9</v>
      </c>
      <c r="M39" s="50">
        <f t="shared" si="1"/>
        <v>69</v>
      </c>
      <c r="O39" s="36">
        <v>69</v>
      </c>
      <c r="S39" s="36">
        <v>18.149999999999999</v>
      </c>
      <c r="T39" s="36">
        <f t="shared" si="2"/>
        <v>181.5</v>
      </c>
    </row>
    <row r="40" spans="1:20" ht="48" thickBot="1">
      <c r="A40" s="1">
        <v>15</v>
      </c>
      <c r="B40" s="2" t="s">
        <v>132</v>
      </c>
      <c r="C40" s="2" t="s">
        <v>133</v>
      </c>
      <c r="D40" s="1" t="s">
        <v>18</v>
      </c>
      <c r="E40" s="1">
        <v>2</v>
      </c>
      <c r="F40" s="78">
        <v>8</v>
      </c>
      <c r="G40" s="4">
        <f t="shared" si="3"/>
        <v>16</v>
      </c>
      <c r="I40" s="50">
        <v>6.17</v>
      </c>
      <c r="J40" s="50">
        <f t="shared" si="0"/>
        <v>12.34</v>
      </c>
      <c r="L40" s="50">
        <v>7.9</v>
      </c>
      <c r="M40" s="50">
        <f t="shared" si="1"/>
        <v>15.8</v>
      </c>
      <c r="O40" s="36">
        <v>15.8</v>
      </c>
      <c r="P40" s="119">
        <f>SUM(O26:O40)</f>
        <v>486.82</v>
      </c>
      <c r="S40" s="36">
        <v>6.47</v>
      </c>
      <c r="T40" s="36">
        <f t="shared" si="2"/>
        <v>12.94</v>
      </c>
    </row>
    <row r="41" spans="1:20" ht="48" thickBot="1">
      <c r="A41" s="1">
        <v>16</v>
      </c>
      <c r="B41" s="2" t="s">
        <v>132</v>
      </c>
      <c r="C41" s="2" t="s">
        <v>134</v>
      </c>
      <c r="D41" s="2" t="s">
        <v>18</v>
      </c>
      <c r="E41" s="2">
        <v>4</v>
      </c>
      <c r="F41" s="81">
        <v>13</v>
      </c>
      <c r="G41" s="4">
        <f t="shared" si="3"/>
        <v>52</v>
      </c>
      <c r="I41" s="50">
        <v>12.89</v>
      </c>
      <c r="J41" s="50">
        <f t="shared" si="0"/>
        <v>51.56</v>
      </c>
      <c r="L41" s="115">
        <v>10.9</v>
      </c>
      <c r="M41" s="50">
        <f t="shared" si="1"/>
        <v>43.6</v>
      </c>
      <c r="O41" s="36">
        <v>43.6</v>
      </c>
      <c r="S41" s="36">
        <v>21.29</v>
      </c>
      <c r="T41" s="36">
        <f t="shared" si="2"/>
        <v>85.16</v>
      </c>
    </row>
    <row r="42" spans="1:20" ht="63.75" thickBot="1">
      <c r="A42" s="1">
        <v>17</v>
      </c>
      <c r="B42" s="2" t="s">
        <v>148</v>
      </c>
      <c r="C42" s="2" t="s">
        <v>147</v>
      </c>
      <c r="D42" s="2" t="s">
        <v>18</v>
      </c>
      <c r="E42" s="2">
        <v>20</v>
      </c>
      <c r="F42" s="81">
        <v>5</v>
      </c>
      <c r="G42" s="4">
        <f t="shared" si="3"/>
        <v>100</v>
      </c>
      <c r="I42" s="50">
        <v>4.49</v>
      </c>
      <c r="J42" s="50">
        <f t="shared" si="0"/>
        <v>89.800000000000011</v>
      </c>
      <c r="L42" s="115">
        <v>2.99</v>
      </c>
      <c r="M42" s="50">
        <f t="shared" si="1"/>
        <v>59.800000000000004</v>
      </c>
      <c r="O42" s="36">
        <v>59.800000000000004</v>
      </c>
      <c r="S42" s="36">
        <v>3.05</v>
      </c>
      <c r="T42" s="36">
        <f t="shared" si="2"/>
        <v>61</v>
      </c>
    </row>
    <row r="43" spans="1:20" ht="62.25" customHeight="1" thickBot="1">
      <c r="A43" s="1">
        <v>18</v>
      </c>
      <c r="B43" s="2" t="s">
        <v>115</v>
      </c>
      <c r="C43" s="2" t="s">
        <v>147</v>
      </c>
      <c r="D43" s="2" t="s">
        <v>18</v>
      </c>
      <c r="E43" s="2">
        <v>20</v>
      </c>
      <c r="F43" s="81">
        <v>1</v>
      </c>
      <c r="G43" s="4">
        <f t="shared" si="3"/>
        <v>20</v>
      </c>
      <c r="I43" s="50">
        <v>3.02</v>
      </c>
      <c r="J43" s="50">
        <f t="shared" si="0"/>
        <v>60.4</v>
      </c>
      <c r="L43" s="115">
        <v>1.9</v>
      </c>
      <c r="M43" s="50">
        <f t="shared" si="1"/>
        <v>38</v>
      </c>
      <c r="O43" s="36">
        <v>38</v>
      </c>
      <c r="S43" s="36">
        <v>1.54</v>
      </c>
      <c r="T43" s="36">
        <f t="shared" si="2"/>
        <v>30.8</v>
      </c>
    </row>
    <row r="44" spans="1:20" ht="72" customHeight="1" thickBot="1">
      <c r="A44" s="1">
        <v>19</v>
      </c>
      <c r="B44" s="2" t="s">
        <v>220</v>
      </c>
      <c r="C44" s="2" t="s">
        <v>146</v>
      </c>
      <c r="D44" s="2" t="s">
        <v>151</v>
      </c>
      <c r="E44" s="2">
        <v>20</v>
      </c>
      <c r="F44" s="81">
        <v>4</v>
      </c>
      <c r="G44" s="4">
        <f t="shared" si="3"/>
        <v>80</v>
      </c>
      <c r="I44" s="50">
        <v>1.2</v>
      </c>
      <c r="J44" s="50">
        <f t="shared" si="0"/>
        <v>24</v>
      </c>
      <c r="L44" s="115">
        <v>1.6</v>
      </c>
      <c r="M44" s="50">
        <f t="shared" si="1"/>
        <v>32</v>
      </c>
      <c r="O44" s="36">
        <v>32</v>
      </c>
      <c r="S44" s="36">
        <v>0.72</v>
      </c>
      <c r="T44" s="36">
        <f t="shared" si="2"/>
        <v>14.399999999999999</v>
      </c>
    </row>
    <row r="45" spans="1:20" ht="49.5" customHeight="1" thickBot="1">
      <c r="A45" s="1">
        <v>20</v>
      </c>
      <c r="B45" s="2" t="s">
        <v>115</v>
      </c>
      <c r="C45" s="2" t="s">
        <v>146</v>
      </c>
      <c r="D45" s="2" t="s">
        <v>18</v>
      </c>
      <c r="E45" s="2">
        <v>12</v>
      </c>
      <c r="F45" s="81">
        <v>3</v>
      </c>
      <c r="G45" s="4">
        <f t="shared" si="3"/>
        <v>36</v>
      </c>
      <c r="I45" s="50">
        <v>0.92</v>
      </c>
      <c r="J45" s="50">
        <f t="shared" si="0"/>
        <v>11.040000000000001</v>
      </c>
      <c r="L45" s="115">
        <v>1.5</v>
      </c>
      <c r="M45" s="50">
        <f t="shared" si="1"/>
        <v>18</v>
      </c>
      <c r="O45" s="36">
        <v>18</v>
      </c>
      <c r="S45" s="36">
        <v>0.35</v>
      </c>
      <c r="T45" s="36">
        <f t="shared" si="2"/>
        <v>4.1999999999999993</v>
      </c>
    </row>
    <row r="46" spans="1:20" ht="45.75" customHeight="1" thickBot="1">
      <c r="A46" s="1">
        <v>21</v>
      </c>
      <c r="B46" s="2" t="s">
        <v>152</v>
      </c>
      <c r="C46" s="2" t="s">
        <v>222</v>
      </c>
      <c r="D46" s="2" t="s">
        <v>18</v>
      </c>
      <c r="E46" s="2">
        <v>2</v>
      </c>
      <c r="F46" s="81">
        <v>18</v>
      </c>
      <c r="G46" s="4">
        <f t="shared" si="3"/>
        <v>36</v>
      </c>
      <c r="I46" s="50">
        <v>9.52</v>
      </c>
      <c r="J46" s="50">
        <f t="shared" si="0"/>
        <v>19.04</v>
      </c>
      <c r="L46" s="50">
        <v>16.899999999999999</v>
      </c>
      <c r="M46" s="50">
        <f t="shared" si="1"/>
        <v>33.799999999999997</v>
      </c>
      <c r="O46" s="36">
        <v>33.799999999999997</v>
      </c>
      <c r="S46" s="36">
        <v>9.65</v>
      </c>
      <c r="T46" s="36">
        <f t="shared" si="2"/>
        <v>19.3</v>
      </c>
    </row>
    <row r="47" spans="1:20" ht="63.75" thickBot="1">
      <c r="A47" s="1">
        <v>22</v>
      </c>
      <c r="B47" s="2" t="s">
        <v>153</v>
      </c>
      <c r="C47" s="2" t="s">
        <v>225</v>
      </c>
      <c r="D47" s="2" t="s">
        <v>18</v>
      </c>
      <c r="E47" s="2">
        <v>10</v>
      </c>
      <c r="F47" s="81">
        <v>2</v>
      </c>
      <c r="G47" s="4">
        <f t="shared" si="3"/>
        <v>20</v>
      </c>
      <c r="I47" s="50">
        <v>0.31</v>
      </c>
      <c r="J47" s="50">
        <f t="shared" si="0"/>
        <v>3.1</v>
      </c>
      <c r="L47" s="115">
        <v>1.1000000000000001</v>
      </c>
      <c r="M47" s="50">
        <f t="shared" si="1"/>
        <v>11</v>
      </c>
      <c r="O47" s="36">
        <v>11</v>
      </c>
      <c r="S47" s="36">
        <v>0.59</v>
      </c>
      <c r="T47" s="36">
        <f t="shared" si="2"/>
        <v>5.8999999999999995</v>
      </c>
    </row>
    <row r="48" spans="1:20" ht="63.75" thickBot="1">
      <c r="A48" s="1">
        <v>23</v>
      </c>
      <c r="B48" s="2" t="s">
        <v>140</v>
      </c>
      <c r="C48" s="2" t="s">
        <v>141</v>
      </c>
      <c r="D48" s="2" t="s">
        <v>20</v>
      </c>
      <c r="E48" s="2">
        <v>5</v>
      </c>
      <c r="F48" s="81">
        <v>5</v>
      </c>
      <c r="G48" s="4">
        <f t="shared" si="3"/>
        <v>25</v>
      </c>
      <c r="I48" s="50">
        <v>3.55</v>
      </c>
      <c r="J48" s="50">
        <f t="shared" si="0"/>
        <v>17.75</v>
      </c>
      <c r="L48" s="115">
        <v>4.9000000000000004</v>
      </c>
      <c r="M48" s="50">
        <f t="shared" si="1"/>
        <v>24.5</v>
      </c>
      <c r="O48" s="36">
        <v>24.5</v>
      </c>
      <c r="S48" s="36">
        <v>3.67</v>
      </c>
      <c r="T48" s="36">
        <f t="shared" si="2"/>
        <v>18.350000000000001</v>
      </c>
    </row>
    <row r="49" spans="1:20" ht="48" thickBot="1">
      <c r="A49" s="1">
        <v>24</v>
      </c>
      <c r="B49" s="2" t="s">
        <v>143</v>
      </c>
      <c r="C49" s="2" t="s">
        <v>142</v>
      </c>
      <c r="D49" s="2" t="s">
        <v>20</v>
      </c>
      <c r="E49" s="2">
        <v>2</v>
      </c>
      <c r="F49" s="81">
        <v>5</v>
      </c>
      <c r="G49" s="4">
        <f t="shared" si="3"/>
        <v>10</v>
      </c>
      <c r="I49" s="50">
        <v>4.3</v>
      </c>
      <c r="J49" s="50">
        <f t="shared" si="0"/>
        <v>8.6</v>
      </c>
      <c r="L49" s="50">
        <v>6.4</v>
      </c>
      <c r="M49" s="50">
        <f t="shared" si="1"/>
        <v>12.8</v>
      </c>
      <c r="O49" s="36">
        <v>12.8</v>
      </c>
      <c r="S49" s="36">
        <v>3.15</v>
      </c>
      <c r="T49" s="36">
        <f t="shared" si="2"/>
        <v>6.3</v>
      </c>
    </row>
    <row r="50" spans="1:20" ht="23.25" customHeight="1" thickBot="1">
      <c r="A50" s="27">
        <v>25</v>
      </c>
      <c r="B50" s="101" t="s">
        <v>120</v>
      </c>
      <c r="C50" s="101"/>
      <c r="D50" s="101" t="s">
        <v>18</v>
      </c>
      <c r="E50" s="101">
        <v>250</v>
      </c>
      <c r="F50" s="102">
        <v>0.6</v>
      </c>
      <c r="G50" s="69">
        <f t="shared" si="3"/>
        <v>150</v>
      </c>
      <c r="I50" s="50">
        <v>0.11</v>
      </c>
      <c r="J50" s="50">
        <f t="shared" si="0"/>
        <v>27.5</v>
      </c>
      <c r="L50" s="115">
        <v>0.2</v>
      </c>
      <c r="M50" s="50">
        <f t="shared" si="1"/>
        <v>50</v>
      </c>
      <c r="O50" s="36">
        <v>50</v>
      </c>
      <c r="S50" s="36">
        <v>0.14000000000000001</v>
      </c>
      <c r="T50" s="36">
        <f t="shared" si="2"/>
        <v>35</v>
      </c>
    </row>
    <row r="51" spans="1:20" ht="24.75" customHeight="1" thickBot="1">
      <c r="A51" s="27">
        <v>26</v>
      </c>
      <c r="B51" s="101" t="s">
        <v>5</v>
      </c>
      <c r="C51" s="101"/>
      <c r="D51" s="101" t="s">
        <v>18</v>
      </c>
      <c r="E51" s="101">
        <v>2000</v>
      </c>
      <c r="F51" s="102">
        <v>0.05</v>
      </c>
      <c r="G51" s="69">
        <f t="shared" si="3"/>
        <v>100</v>
      </c>
      <c r="I51" s="50">
        <v>0.03</v>
      </c>
      <c r="J51" s="50">
        <f t="shared" si="0"/>
        <v>60</v>
      </c>
      <c r="L51" s="50">
        <v>0.04</v>
      </c>
      <c r="M51" s="50">
        <f t="shared" si="1"/>
        <v>80</v>
      </c>
      <c r="N51" s="26"/>
      <c r="O51" s="36">
        <v>80</v>
      </c>
      <c r="S51" s="36">
        <v>0.04</v>
      </c>
      <c r="T51" s="36">
        <f t="shared" si="2"/>
        <v>80</v>
      </c>
    </row>
    <row r="52" spans="1:20" ht="24.75" customHeight="1" thickBot="1">
      <c r="A52" s="27">
        <v>27</v>
      </c>
      <c r="B52" s="101" t="s">
        <v>6</v>
      </c>
      <c r="C52" s="101"/>
      <c r="D52" s="101" t="s">
        <v>18</v>
      </c>
      <c r="E52" s="101">
        <v>500</v>
      </c>
      <c r="F52" s="102">
        <v>0.1</v>
      </c>
      <c r="G52" s="69">
        <f t="shared" si="3"/>
        <v>50</v>
      </c>
      <c r="I52" s="50">
        <v>0.06</v>
      </c>
      <c r="J52" s="50">
        <f t="shared" si="0"/>
        <v>30</v>
      </c>
      <c r="L52" s="50">
        <v>0.08</v>
      </c>
      <c r="M52" s="50">
        <f t="shared" ref="M52:M103" si="4">L52*E52</f>
        <v>40</v>
      </c>
      <c r="O52" s="36">
        <v>40</v>
      </c>
      <c r="S52" s="36">
        <v>7.0000000000000007E-2</v>
      </c>
      <c r="T52" s="36">
        <f t="shared" si="2"/>
        <v>35</v>
      </c>
    </row>
    <row r="53" spans="1:20" ht="24" customHeight="1" thickBot="1">
      <c r="A53" s="1">
        <v>28</v>
      </c>
      <c r="B53" s="2" t="s">
        <v>7</v>
      </c>
      <c r="C53" s="2"/>
      <c r="D53" s="2" t="s">
        <v>18</v>
      </c>
      <c r="E53" s="68" t="s">
        <v>235</v>
      </c>
      <c r="F53" s="81">
        <v>0.2</v>
      </c>
      <c r="G53" s="4">
        <f t="shared" si="3"/>
        <v>60</v>
      </c>
      <c r="I53" s="50">
        <v>0.11</v>
      </c>
      <c r="J53" s="50">
        <f t="shared" ref="J53:J103" si="5">I53*E53</f>
        <v>33</v>
      </c>
      <c r="L53" s="50">
        <v>0.18</v>
      </c>
      <c r="M53" s="50">
        <f t="shared" si="4"/>
        <v>54</v>
      </c>
      <c r="O53" s="36">
        <v>54</v>
      </c>
      <c r="S53" s="36">
        <v>0.13</v>
      </c>
      <c r="T53" s="36">
        <f t="shared" si="2"/>
        <v>39</v>
      </c>
    </row>
    <row r="54" spans="1:20" ht="22.5" customHeight="1" thickBot="1">
      <c r="A54" s="1">
        <v>29</v>
      </c>
      <c r="B54" s="2" t="s">
        <v>213</v>
      </c>
      <c r="C54" s="2" t="s">
        <v>212</v>
      </c>
      <c r="D54" s="2" t="s">
        <v>18</v>
      </c>
      <c r="E54" s="68" t="s">
        <v>247</v>
      </c>
      <c r="F54" s="81">
        <v>0.2</v>
      </c>
      <c r="G54" s="4">
        <f t="shared" si="3"/>
        <v>10</v>
      </c>
      <c r="I54" s="50">
        <v>1.04</v>
      </c>
      <c r="J54" s="50">
        <f t="shared" si="5"/>
        <v>52</v>
      </c>
      <c r="L54" s="50">
        <v>0.05</v>
      </c>
      <c r="M54" s="38">
        <f t="shared" si="4"/>
        <v>2.5</v>
      </c>
      <c r="O54" s="36">
        <v>2.5</v>
      </c>
      <c r="S54" s="36">
        <v>0.05</v>
      </c>
      <c r="T54" s="36">
        <f t="shared" si="2"/>
        <v>2.5</v>
      </c>
    </row>
    <row r="55" spans="1:20" ht="32.25" thickBot="1">
      <c r="A55" s="1">
        <v>30</v>
      </c>
      <c r="B55" s="2" t="s">
        <v>237</v>
      </c>
      <c r="C55" s="2" t="s">
        <v>164</v>
      </c>
      <c r="D55" s="2" t="s">
        <v>18</v>
      </c>
      <c r="E55" s="2">
        <v>12</v>
      </c>
      <c r="F55" s="81">
        <v>1</v>
      </c>
      <c r="G55" s="4">
        <f t="shared" si="3"/>
        <v>12</v>
      </c>
      <c r="I55" s="50">
        <v>0.46</v>
      </c>
      <c r="J55" s="50">
        <f t="shared" si="5"/>
        <v>5.5200000000000005</v>
      </c>
      <c r="L55" s="50">
        <v>0.7</v>
      </c>
      <c r="M55" s="50">
        <f t="shared" si="4"/>
        <v>8.3999999999999986</v>
      </c>
      <c r="O55" s="36">
        <v>8.3999999999999986</v>
      </c>
      <c r="S55" s="36">
        <v>0.48</v>
      </c>
      <c r="T55" s="36">
        <f t="shared" si="2"/>
        <v>5.76</v>
      </c>
    </row>
    <row r="56" spans="1:20" ht="32.25" thickBot="1">
      <c r="A56" s="1">
        <v>31</v>
      </c>
      <c r="B56" s="2" t="s">
        <v>236</v>
      </c>
      <c r="C56" s="2" t="s">
        <v>165</v>
      </c>
      <c r="D56" s="2" t="s">
        <v>18</v>
      </c>
      <c r="E56" s="2">
        <v>12</v>
      </c>
      <c r="F56" s="81">
        <v>0.6</v>
      </c>
      <c r="G56" s="4">
        <f t="shared" si="3"/>
        <v>7.1999999999999993</v>
      </c>
      <c r="I56" s="50">
        <v>0.27</v>
      </c>
      <c r="J56" s="50">
        <f t="shared" si="5"/>
        <v>3.24</v>
      </c>
      <c r="L56" s="50">
        <v>0.5</v>
      </c>
      <c r="M56" s="50">
        <f t="shared" si="4"/>
        <v>6</v>
      </c>
      <c r="O56" s="36">
        <v>6</v>
      </c>
      <c r="S56" s="36">
        <v>0.32</v>
      </c>
      <c r="T56" s="36">
        <f t="shared" si="2"/>
        <v>3.84</v>
      </c>
    </row>
    <row r="57" spans="1:20" ht="32.25" thickBot="1">
      <c r="A57" s="1">
        <v>32</v>
      </c>
      <c r="B57" s="2" t="s">
        <v>238</v>
      </c>
      <c r="C57" s="2" t="s">
        <v>226</v>
      </c>
      <c r="D57" s="2" t="s">
        <v>19</v>
      </c>
      <c r="E57" s="2">
        <v>12</v>
      </c>
      <c r="F57" s="81">
        <v>1.8</v>
      </c>
      <c r="G57" s="4">
        <f t="shared" si="3"/>
        <v>21.6</v>
      </c>
      <c r="I57" s="104">
        <v>0.9</v>
      </c>
      <c r="J57" s="104">
        <f t="shared" si="5"/>
        <v>10.8</v>
      </c>
      <c r="K57" s="89"/>
      <c r="L57" s="104">
        <v>1.5</v>
      </c>
      <c r="M57" s="50">
        <f t="shared" si="4"/>
        <v>18</v>
      </c>
      <c r="O57" s="36">
        <v>18</v>
      </c>
      <c r="S57" s="36">
        <v>0.89</v>
      </c>
      <c r="T57" s="36">
        <f t="shared" si="2"/>
        <v>10.68</v>
      </c>
    </row>
    <row r="58" spans="1:20" ht="24" customHeight="1" thickBot="1">
      <c r="A58" s="1">
        <v>33</v>
      </c>
      <c r="B58" s="2" t="s">
        <v>154</v>
      </c>
      <c r="C58" s="2" t="s">
        <v>168</v>
      </c>
      <c r="D58" s="2" t="s">
        <v>18</v>
      </c>
      <c r="E58" s="2">
        <v>24</v>
      </c>
      <c r="F58" s="81">
        <v>4</v>
      </c>
      <c r="G58" s="4">
        <f t="shared" si="3"/>
        <v>96</v>
      </c>
      <c r="I58" s="104">
        <v>4.22</v>
      </c>
      <c r="J58" s="104">
        <f t="shared" si="5"/>
        <v>101.28</v>
      </c>
      <c r="K58" s="89"/>
      <c r="L58" s="104">
        <v>3.9</v>
      </c>
      <c r="M58" s="50">
        <f t="shared" si="4"/>
        <v>93.6</v>
      </c>
      <c r="O58" s="36">
        <v>93.6</v>
      </c>
      <c r="S58" s="36">
        <v>1.65</v>
      </c>
      <c r="T58" s="36">
        <f t="shared" ref="T58:T89" si="6">S58*E58</f>
        <v>39.599999999999994</v>
      </c>
    </row>
    <row r="59" spans="1:20" ht="25.5" customHeight="1" thickBot="1">
      <c r="A59" s="1">
        <v>34</v>
      </c>
      <c r="B59" s="2" t="s">
        <v>169</v>
      </c>
      <c r="C59" s="2" t="s">
        <v>243</v>
      </c>
      <c r="D59" s="2" t="s">
        <v>18</v>
      </c>
      <c r="E59" s="2">
        <v>19</v>
      </c>
      <c r="F59" s="81">
        <v>18</v>
      </c>
      <c r="G59" s="4">
        <f t="shared" si="3"/>
        <v>342</v>
      </c>
      <c r="I59" s="104">
        <v>9.74</v>
      </c>
      <c r="J59" s="104">
        <f t="shared" si="5"/>
        <v>185.06</v>
      </c>
      <c r="K59" s="89"/>
      <c r="L59" s="104">
        <v>14.9</v>
      </c>
      <c r="M59" s="50">
        <f t="shared" si="4"/>
        <v>283.10000000000002</v>
      </c>
      <c r="O59" s="36">
        <v>283.10000000000002</v>
      </c>
      <c r="S59" s="36">
        <v>11.22</v>
      </c>
      <c r="T59" s="36">
        <f t="shared" si="6"/>
        <v>213.18</v>
      </c>
    </row>
    <row r="60" spans="1:20" ht="39" customHeight="1" thickBot="1">
      <c r="A60" s="1">
        <v>35</v>
      </c>
      <c r="B60" s="2" t="s">
        <v>224</v>
      </c>
      <c r="C60" s="2" t="s">
        <v>223</v>
      </c>
      <c r="D60" s="2" t="s">
        <v>20</v>
      </c>
      <c r="E60" s="2">
        <v>1</v>
      </c>
      <c r="F60" s="81">
        <v>23</v>
      </c>
      <c r="G60" s="4">
        <f t="shared" si="3"/>
        <v>23</v>
      </c>
      <c r="I60" s="104">
        <v>10.64</v>
      </c>
      <c r="J60" s="104">
        <f t="shared" si="5"/>
        <v>10.64</v>
      </c>
      <c r="K60" s="89"/>
      <c r="L60" s="104">
        <v>16.5</v>
      </c>
      <c r="M60" s="50">
        <f t="shared" si="4"/>
        <v>16.5</v>
      </c>
      <c r="O60" s="36">
        <v>16.5</v>
      </c>
      <c r="S60" s="36">
        <v>11.71</v>
      </c>
      <c r="T60" s="36">
        <f t="shared" si="6"/>
        <v>11.71</v>
      </c>
    </row>
    <row r="61" spans="1:20" ht="32.25" thickBot="1">
      <c r="A61" s="1">
        <v>36</v>
      </c>
      <c r="B61" s="2" t="s">
        <v>54</v>
      </c>
      <c r="C61" s="2" t="s">
        <v>264</v>
      </c>
      <c r="D61" s="2" t="s">
        <v>18</v>
      </c>
      <c r="E61" s="2">
        <v>2</v>
      </c>
      <c r="F61" s="81">
        <v>0.6</v>
      </c>
      <c r="G61" s="4">
        <f t="shared" si="3"/>
        <v>1.2</v>
      </c>
      <c r="I61" s="104">
        <v>0.32</v>
      </c>
      <c r="J61" s="104">
        <f t="shared" si="5"/>
        <v>0.64</v>
      </c>
      <c r="K61" s="89"/>
      <c r="L61" s="104">
        <v>0.7</v>
      </c>
      <c r="M61" s="50">
        <f t="shared" si="4"/>
        <v>1.4</v>
      </c>
      <c r="O61" s="36">
        <v>1.4</v>
      </c>
      <c r="S61" s="36">
        <v>0.31</v>
      </c>
      <c r="T61" s="36">
        <f t="shared" si="6"/>
        <v>0.62</v>
      </c>
    </row>
    <row r="62" spans="1:20" ht="32.25" thickBot="1">
      <c r="A62" s="1">
        <v>37</v>
      </c>
      <c r="B62" s="2" t="s">
        <v>55</v>
      </c>
      <c r="C62" s="2" t="s">
        <v>265</v>
      </c>
      <c r="D62" s="2" t="s">
        <v>18</v>
      </c>
      <c r="E62" s="2">
        <v>2</v>
      </c>
      <c r="F62" s="81">
        <v>1</v>
      </c>
      <c r="G62" s="4">
        <f t="shared" si="3"/>
        <v>2</v>
      </c>
      <c r="I62" s="50">
        <v>0.38</v>
      </c>
      <c r="J62" s="50">
        <f t="shared" si="5"/>
        <v>0.76</v>
      </c>
      <c r="L62" s="50">
        <v>0.8</v>
      </c>
      <c r="M62" s="50">
        <f t="shared" si="4"/>
        <v>1.6</v>
      </c>
      <c r="O62" s="36">
        <v>1.6</v>
      </c>
      <c r="S62" s="36">
        <v>0.42</v>
      </c>
      <c r="T62" s="36">
        <f t="shared" si="6"/>
        <v>0.84</v>
      </c>
    </row>
    <row r="63" spans="1:20" ht="32.25" thickBot="1">
      <c r="A63" s="1">
        <v>38</v>
      </c>
      <c r="B63" s="2" t="s">
        <v>8</v>
      </c>
      <c r="C63" s="2" t="s">
        <v>266</v>
      </c>
      <c r="D63" s="2" t="s">
        <v>19</v>
      </c>
      <c r="E63" s="2">
        <v>2</v>
      </c>
      <c r="F63" s="81">
        <v>2.5</v>
      </c>
      <c r="G63" s="4">
        <f t="shared" si="3"/>
        <v>5</v>
      </c>
      <c r="I63" s="50">
        <v>1.52</v>
      </c>
      <c r="J63" s="50">
        <f t="shared" si="5"/>
        <v>3.04</v>
      </c>
      <c r="L63" s="50">
        <v>2</v>
      </c>
      <c r="M63" s="50">
        <f t="shared" si="4"/>
        <v>4</v>
      </c>
      <c r="O63" s="36">
        <v>4</v>
      </c>
      <c r="S63" s="36">
        <v>1.6</v>
      </c>
      <c r="T63" s="36">
        <f t="shared" si="6"/>
        <v>3.2</v>
      </c>
    </row>
    <row r="64" spans="1:20" ht="32.25" thickBot="1">
      <c r="A64" s="1">
        <v>39</v>
      </c>
      <c r="B64" s="2" t="s">
        <v>203</v>
      </c>
      <c r="C64" s="2" t="s">
        <v>204</v>
      </c>
      <c r="D64" s="2" t="s">
        <v>18</v>
      </c>
      <c r="E64" s="2">
        <v>3</v>
      </c>
      <c r="F64" s="81">
        <v>3</v>
      </c>
      <c r="G64" s="4">
        <f t="shared" si="3"/>
        <v>9</v>
      </c>
      <c r="I64" s="50">
        <v>6.21</v>
      </c>
      <c r="J64" s="50">
        <f t="shared" si="5"/>
        <v>18.63</v>
      </c>
      <c r="L64" s="50">
        <v>4.3</v>
      </c>
      <c r="M64" s="50">
        <f t="shared" si="4"/>
        <v>12.899999999999999</v>
      </c>
      <c r="O64" s="36">
        <v>12.899999999999999</v>
      </c>
      <c r="S64" s="36">
        <v>1.71</v>
      </c>
      <c r="T64" s="36">
        <f t="shared" si="6"/>
        <v>5.13</v>
      </c>
    </row>
    <row r="65" spans="1:20" ht="48" thickBot="1">
      <c r="A65" s="1">
        <v>40</v>
      </c>
      <c r="B65" s="2" t="s">
        <v>149</v>
      </c>
      <c r="C65" s="2" t="s">
        <v>227</v>
      </c>
      <c r="D65" s="2" t="s">
        <v>18</v>
      </c>
      <c r="E65" s="2">
        <v>5</v>
      </c>
      <c r="F65" s="81">
        <v>2.5</v>
      </c>
      <c r="G65" s="4">
        <f t="shared" si="3"/>
        <v>12.5</v>
      </c>
      <c r="I65" s="50">
        <v>0.42</v>
      </c>
      <c r="J65" s="50">
        <f t="shared" si="5"/>
        <v>2.1</v>
      </c>
      <c r="L65" s="50">
        <v>1.2</v>
      </c>
      <c r="M65" s="50">
        <f t="shared" si="4"/>
        <v>6</v>
      </c>
      <c r="O65" s="36">
        <v>6</v>
      </c>
      <c r="S65" s="36">
        <v>0.65</v>
      </c>
      <c r="T65" s="36">
        <f t="shared" si="6"/>
        <v>3.25</v>
      </c>
    </row>
    <row r="66" spans="1:20" ht="48" thickBot="1">
      <c r="A66" s="1">
        <v>41</v>
      </c>
      <c r="B66" s="2" t="s">
        <v>150</v>
      </c>
      <c r="C66" s="2" t="s">
        <v>205</v>
      </c>
      <c r="D66" s="2" t="s">
        <v>18</v>
      </c>
      <c r="E66" s="2">
        <v>10</v>
      </c>
      <c r="F66" s="81">
        <v>1.5</v>
      </c>
      <c r="G66" s="4">
        <f t="shared" si="3"/>
        <v>15</v>
      </c>
      <c r="I66" s="50">
        <v>0.26</v>
      </c>
      <c r="J66" s="50">
        <f t="shared" si="5"/>
        <v>2.6</v>
      </c>
      <c r="L66" s="50">
        <v>0.7</v>
      </c>
      <c r="M66" s="50">
        <f t="shared" si="4"/>
        <v>7</v>
      </c>
      <c r="O66" s="36">
        <v>7</v>
      </c>
      <c r="S66" s="36">
        <v>0.26</v>
      </c>
      <c r="T66" s="36">
        <f t="shared" si="6"/>
        <v>2.6</v>
      </c>
    </row>
    <row r="67" spans="1:20" ht="28.5" customHeight="1" thickBot="1">
      <c r="A67" s="1">
        <v>42</v>
      </c>
      <c r="B67" s="2" t="s">
        <v>239</v>
      </c>
      <c r="C67" s="2" t="s">
        <v>56</v>
      </c>
      <c r="D67" s="2" t="s">
        <v>18</v>
      </c>
      <c r="E67" s="2">
        <v>60</v>
      </c>
      <c r="F67" s="81">
        <v>1.8</v>
      </c>
      <c r="G67" s="4">
        <f t="shared" si="3"/>
        <v>108</v>
      </c>
      <c r="I67" s="50">
        <v>1.43</v>
      </c>
      <c r="J67" s="50">
        <f t="shared" si="5"/>
        <v>85.8</v>
      </c>
      <c r="L67" s="50">
        <v>1.6</v>
      </c>
      <c r="M67" s="50">
        <f t="shared" si="4"/>
        <v>96</v>
      </c>
      <c r="O67" s="36">
        <v>96</v>
      </c>
      <c r="S67" s="36">
        <v>1.0900000000000001</v>
      </c>
      <c r="T67" s="36">
        <f t="shared" si="6"/>
        <v>65.400000000000006</v>
      </c>
    </row>
    <row r="68" spans="1:20" ht="28.5" customHeight="1" thickBot="1">
      <c r="A68" s="1">
        <v>43</v>
      </c>
      <c r="B68" s="2" t="s">
        <v>171</v>
      </c>
      <c r="C68" s="2" t="s">
        <v>172</v>
      </c>
      <c r="D68" s="2" t="s">
        <v>20</v>
      </c>
      <c r="E68" s="2">
        <v>9</v>
      </c>
      <c r="F68" s="81">
        <v>8</v>
      </c>
      <c r="G68" s="4">
        <f t="shared" si="3"/>
        <v>72</v>
      </c>
      <c r="I68" s="50">
        <v>1.3</v>
      </c>
      <c r="J68" s="50">
        <f t="shared" si="5"/>
        <v>11.700000000000001</v>
      </c>
      <c r="L68" s="50">
        <v>2.4</v>
      </c>
      <c r="M68" s="50">
        <f t="shared" si="4"/>
        <v>21.599999999999998</v>
      </c>
      <c r="O68" s="36">
        <v>21.599999999999998</v>
      </c>
      <c r="P68" s="36">
        <f>SUM(O41:O68)</f>
        <v>1076.0999999999999</v>
      </c>
      <c r="Q68" s="119">
        <f>P68+P40</f>
        <v>1562.9199999999998</v>
      </c>
      <c r="S68" s="36">
        <v>1.44</v>
      </c>
      <c r="T68" s="36">
        <f t="shared" si="6"/>
        <v>12.959999999999999</v>
      </c>
    </row>
    <row r="69" spans="1:20" ht="51.75" customHeight="1" thickBot="1">
      <c r="A69" s="1">
        <v>44</v>
      </c>
      <c r="B69" s="2" t="s">
        <v>138</v>
      </c>
      <c r="C69" s="2" t="s">
        <v>139</v>
      </c>
      <c r="D69" s="2" t="s">
        <v>20</v>
      </c>
      <c r="E69" s="2">
        <v>3</v>
      </c>
      <c r="F69" s="81">
        <v>10</v>
      </c>
      <c r="G69" s="4">
        <f t="shared" si="3"/>
        <v>30</v>
      </c>
      <c r="I69" s="50">
        <v>3.85</v>
      </c>
      <c r="J69" s="50">
        <f t="shared" si="5"/>
        <v>11.55</v>
      </c>
      <c r="L69" s="50">
        <v>5.4</v>
      </c>
      <c r="M69" s="50">
        <f t="shared" si="4"/>
        <v>16.200000000000003</v>
      </c>
      <c r="O69" s="36">
        <v>16.200000000000003</v>
      </c>
      <c r="S69" s="36">
        <v>4.71</v>
      </c>
      <c r="T69" s="36">
        <f t="shared" si="6"/>
        <v>14.129999999999999</v>
      </c>
    </row>
    <row r="70" spans="1:20" ht="28.5" customHeight="1" thickBot="1">
      <c r="A70" s="1">
        <v>45</v>
      </c>
      <c r="B70" s="2" t="s">
        <v>155</v>
      </c>
      <c r="C70" s="2" t="s">
        <v>228</v>
      </c>
      <c r="D70" s="2" t="s">
        <v>18</v>
      </c>
      <c r="E70" s="2">
        <v>4</v>
      </c>
      <c r="F70" s="81">
        <v>3</v>
      </c>
      <c r="G70" s="4">
        <f t="shared" si="3"/>
        <v>12</v>
      </c>
      <c r="I70" s="50">
        <v>0.82</v>
      </c>
      <c r="J70" s="50">
        <f t="shared" si="5"/>
        <v>3.28</v>
      </c>
      <c r="L70" s="50">
        <v>1.8</v>
      </c>
      <c r="M70" s="50">
        <f t="shared" si="4"/>
        <v>7.2</v>
      </c>
      <c r="O70" s="36">
        <v>7.2</v>
      </c>
      <c r="S70" s="36">
        <v>1.51</v>
      </c>
      <c r="T70" s="36">
        <f t="shared" si="6"/>
        <v>6.04</v>
      </c>
    </row>
    <row r="71" spans="1:20" ht="34.5" thickBot="1">
      <c r="A71" s="1">
        <v>46</v>
      </c>
      <c r="B71" s="2" t="s">
        <v>218</v>
      </c>
      <c r="C71" s="2" t="s">
        <v>219</v>
      </c>
      <c r="D71" s="2" t="s">
        <v>18</v>
      </c>
      <c r="E71" s="2">
        <v>100</v>
      </c>
      <c r="F71" s="81">
        <v>0.7</v>
      </c>
      <c r="G71" s="4">
        <f t="shared" si="3"/>
        <v>70</v>
      </c>
      <c r="I71" s="50">
        <v>0.35</v>
      </c>
      <c r="J71" s="50">
        <f t="shared" si="5"/>
        <v>35</v>
      </c>
      <c r="L71" s="50">
        <v>0.55000000000000004</v>
      </c>
      <c r="M71" s="50">
        <f t="shared" si="4"/>
        <v>55.000000000000007</v>
      </c>
      <c r="O71" s="36">
        <v>55.000000000000007</v>
      </c>
      <c r="S71" s="36">
        <v>0.57999999999999996</v>
      </c>
      <c r="T71" s="36">
        <f t="shared" si="6"/>
        <v>57.999999999999993</v>
      </c>
    </row>
    <row r="72" spans="1:20" ht="66.75" customHeight="1" thickBot="1">
      <c r="A72" s="1">
        <v>47</v>
      </c>
      <c r="B72" s="2" t="s">
        <v>240</v>
      </c>
      <c r="C72" s="2" t="s">
        <v>144</v>
      </c>
      <c r="D72" s="2" t="s">
        <v>18</v>
      </c>
      <c r="E72" s="2">
        <v>40</v>
      </c>
      <c r="F72" s="81">
        <v>1</v>
      </c>
      <c r="G72" s="4">
        <f t="shared" si="3"/>
        <v>40</v>
      </c>
      <c r="I72" s="50">
        <v>0.32</v>
      </c>
      <c r="J72" s="50">
        <f t="shared" si="5"/>
        <v>12.8</v>
      </c>
      <c r="L72" s="50">
        <v>0.5</v>
      </c>
      <c r="M72" s="50">
        <f t="shared" si="4"/>
        <v>20</v>
      </c>
      <c r="O72" s="36">
        <v>20</v>
      </c>
      <c r="S72" s="36">
        <v>0.47</v>
      </c>
      <c r="T72" s="36">
        <f t="shared" si="6"/>
        <v>18.799999999999997</v>
      </c>
    </row>
    <row r="73" spans="1:20" ht="30.75" customHeight="1" thickBot="1">
      <c r="A73" s="1">
        <v>48</v>
      </c>
      <c r="B73" s="2" t="s">
        <v>197</v>
      </c>
      <c r="C73" s="2" t="s">
        <v>195</v>
      </c>
      <c r="D73" s="2" t="s">
        <v>20</v>
      </c>
      <c r="E73" s="2">
        <v>2</v>
      </c>
      <c r="F73" s="102">
        <v>5</v>
      </c>
      <c r="G73" s="4">
        <f t="shared" si="3"/>
        <v>10</v>
      </c>
      <c r="I73" s="50">
        <v>0.33</v>
      </c>
      <c r="J73" s="50">
        <f t="shared" si="5"/>
        <v>0.66</v>
      </c>
      <c r="L73" s="50">
        <v>4.9000000000000004</v>
      </c>
      <c r="M73" s="50">
        <f t="shared" si="4"/>
        <v>9.8000000000000007</v>
      </c>
      <c r="O73" s="36">
        <v>9.8000000000000007</v>
      </c>
      <c r="S73" s="36">
        <v>3.53</v>
      </c>
      <c r="T73" s="36">
        <f t="shared" si="6"/>
        <v>7.06</v>
      </c>
    </row>
    <row r="74" spans="1:20" ht="27.75" customHeight="1" thickBot="1">
      <c r="A74" s="1">
        <v>49</v>
      </c>
      <c r="B74" s="2" t="s">
        <v>196</v>
      </c>
      <c r="C74" s="2" t="str">
        <f>C73</f>
        <v>zbiorcze opakowanie 10 szt.</v>
      </c>
      <c r="D74" s="2" t="s">
        <v>20</v>
      </c>
      <c r="E74" s="2">
        <v>2</v>
      </c>
      <c r="F74" s="102">
        <v>14</v>
      </c>
      <c r="G74" s="4">
        <f t="shared" si="3"/>
        <v>28</v>
      </c>
      <c r="I74" s="50">
        <v>0.87</v>
      </c>
      <c r="J74" s="50">
        <f t="shared" si="5"/>
        <v>1.74</v>
      </c>
      <c r="L74" s="50">
        <v>13.9</v>
      </c>
      <c r="M74" s="50">
        <f t="shared" si="4"/>
        <v>27.8</v>
      </c>
      <c r="O74" s="36">
        <v>27.8</v>
      </c>
      <c r="S74" s="36">
        <v>9.5299999999999994</v>
      </c>
      <c r="T74" s="36">
        <f t="shared" si="6"/>
        <v>19.059999999999999</v>
      </c>
    </row>
    <row r="75" spans="1:20" ht="28.5" customHeight="1" thickBot="1">
      <c r="A75" s="1">
        <v>50</v>
      </c>
      <c r="B75" s="7" t="s">
        <v>199</v>
      </c>
      <c r="C75" s="7" t="s">
        <v>198</v>
      </c>
      <c r="D75" s="2" t="s">
        <v>20</v>
      </c>
      <c r="E75" s="2">
        <v>3</v>
      </c>
      <c r="F75" s="102">
        <v>4</v>
      </c>
      <c r="G75" s="4">
        <f t="shared" si="3"/>
        <v>12</v>
      </c>
      <c r="I75" s="50">
        <v>2.37</v>
      </c>
      <c r="J75" s="50">
        <f t="shared" si="5"/>
        <v>7.11</v>
      </c>
      <c r="L75" s="50">
        <v>2.8</v>
      </c>
      <c r="M75" s="115">
        <f t="shared" si="4"/>
        <v>8.3999999999999986</v>
      </c>
      <c r="O75" s="120">
        <v>25.2</v>
      </c>
      <c r="S75" s="36">
        <v>2.35</v>
      </c>
      <c r="T75" s="36">
        <f t="shared" si="6"/>
        <v>7.0500000000000007</v>
      </c>
    </row>
    <row r="76" spans="1:20" ht="27.75" customHeight="1" thickBot="1">
      <c r="A76" s="1">
        <v>51</v>
      </c>
      <c r="B76" s="7" t="s">
        <v>200</v>
      </c>
      <c r="C76" s="7" t="str">
        <f>C75</f>
        <v>zbiorcze opakowanie 12 szt.</v>
      </c>
      <c r="D76" s="2" t="s">
        <v>20</v>
      </c>
      <c r="E76" s="2">
        <v>3</v>
      </c>
      <c r="F76" s="102">
        <v>9</v>
      </c>
      <c r="G76" s="4">
        <f t="shared" si="3"/>
        <v>27</v>
      </c>
      <c r="I76" s="50">
        <v>0.68</v>
      </c>
      <c r="J76" s="50">
        <f t="shared" si="5"/>
        <v>2.04</v>
      </c>
      <c r="L76" s="50">
        <v>0.95</v>
      </c>
      <c r="M76" s="50">
        <f t="shared" si="4"/>
        <v>2.8499999999999996</v>
      </c>
      <c r="O76" s="36">
        <v>2.8499999999999996</v>
      </c>
      <c r="S76" s="36">
        <v>0.72</v>
      </c>
      <c r="T76" s="36">
        <f t="shared" si="6"/>
        <v>2.16</v>
      </c>
    </row>
    <row r="77" spans="1:20" ht="24.75" customHeight="1" thickBot="1">
      <c r="A77" s="1">
        <v>52</v>
      </c>
      <c r="B77" s="7" t="s">
        <v>201</v>
      </c>
      <c r="C77" s="7" t="str">
        <f>C75</f>
        <v>zbiorcze opakowanie 12 szt.</v>
      </c>
      <c r="D77" s="2" t="s">
        <v>20</v>
      </c>
      <c r="E77" s="2">
        <v>4</v>
      </c>
      <c r="F77" s="102">
        <v>5</v>
      </c>
      <c r="G77" s="4">
        <f t="shared" si="3"/>
        <v>20</v>
      </c>
      <c r="I77" s="50">
        <v>1.1200000000000001</v>
      </c>
      <c r="J77" s="50">
        <f t="shared" si="5"/>
        <v>4.4800000000000004</v>
      </c>
      <c r="L77" s="50">
        <v>1.7</v>
      </c>
      <c r="M77" s="50">
        <f t="shared" si="4"/>
        <v>6.8</v>
      </c>
      <c r="O77" s="36">
        <v>6.8</v>
      </c>
      <c r="S77" s="36">
        <v>1.07</v>
      </c>
      <c r="T77" s="36">
        <f t="shared" si="6"/>
        <v>4.28</v>
      </c>
    </row>
    <row r="78" spans="1:20" ht="23.25" customHeight="1" thickBot="1">
      <c r="A78" s="1">
        <v>53</v>
      </c>
      <c r="B78" s="7" t="s">
        <v>202</v>
      </c>
      <c r="C78" s="7" t="str">
        <f>C75</f>
        <v>zbiorcze opakowanie 12 szt.</v>
      </c>
      <c r="D78" s="2" t="s">
        <v>20</v>
      </c>
      <c r="E78" s="2">
        <v>2</v>
      </c>
      <c r="F78" s="81">
        <v>2.99</v>
      </c>
      <c r="G78" s="4">
        <f t="shared" si="3"/>
        <v>5.98</v>
      </c>
      <c r="I78" s="50">
        <v>1.37</v>
      </c>
      <c r="J78" s="50">
        <f t="shared" si="5"/>
        <v>2.74</v>
      </c>
      <c r="L78" s="50">
        <v>2.4</v>
      </c>
      <c r="M78" s="50">
        <f t="shared" si="4"/>
        <v>4.8</v>
      </c>
      <c r="O78" s="36">
        <v>4.8</v>
      </c>
      <c r="S78" s="36">
        <v>1.38</v>
      </c>
      <c r="T78" s="36">
        <f t="shared" si="6"/>
        <v>2.76</v>
      </c>
    </row>
    <row r="79" spans="1:20" ht="24" customHeight="1" thickBot="1">
      <c r="A79" s="1">
        <v>54</v>
      </c>
      <c r="B79" s="2" t="s">
        <v>206</v>
      </c>
      <c r="C79" s="2" t="s">
        <v>207</v>
      </c>
      <c r="D79" s="2" t="s">
        <v>18</v>
      </c>
      <c r="E79" s="2">
        <v>4</v>
      </c>
      <c r="F79" s="81">
        <v>8</v>
      </c>
      <c r="G79" s="4">
        <f t="shared" si="3"/>
        <v>32</v>
      </c>
      <c r="I79" s="50">
        <v>3.3</v>
      </c>
      <c r="J79" s="50">
        <f t="shared" si="5"/>
        <v>13.2</v>
      </c>
      <c r="L79" s="50">
        <v>5</v>
      </c>
      <c r="M79" s="50">
        <f t="shared" si="4"/>
        <v>20</v>
      </c>
      <c r="O79" s="36">
        <v>20</v>
      </c>
      <c r="S79" s="36">
        <v>5</v>
      </c>
      <c r="T79" s="36">
        <f t="shared" si="6"/>
        <v>20</v>
      </c>
    </row>
    <row r="80" spans="1:20" ht="48" thickBot="1">
      <c r="A80" s="1">
        <v>55</v>
      </c>
      <c r="B80" s="2" t="s">
        <v>214</v>
      </c>
      <c r="C80" s="2" t="s">
        <v>9</v>
      </c>
      <c r="D80" s="2" t="s">
        <v>18</v>
      </c>
      <c r="E80" s="2">
        <v>60</v>
      </c>
      <c r="F80" s="81">
        <v>5</v>
      </c>
      <c r="G80" s="4">
        <f t="shared" si="3"/>
        <v>300</v>
      </c>
      <c r="I80" s="50">
        <v>3.25</v>
      </c>
      <c r="J80" s="104">
        <f t="shared" si="5"/>
        <v>195</v>
      </c>
      <c r="K80" s="89"/>
      <c r="L80" s="104">
        <v>3.8</v>
      </c>
      <c r="M80" s="50">
        <f t="shared" si="4"/>
        <v>228</v>
      </c>
      <c r="O80" s="36">
        <v>228</v>
      </c>
      <c r="S80" s="36">
        <v>3.51</v>
      </c>
      <c r="T80" s="36">
        <f t="shared" si="6"/>
        <v>210.6</v>
      </c>
    </row>
    <row r="81" spans="1:20" ht="48" thickBot="1">
      <c r="A81" s="1">
        <v>56</v>
      </c>
      <c r="B81" s="2" t="s">
        <v>215</v>
      </c>
      <c r="C81" s="2" t="s">
        <v>10</v>
      </c>
      <c r="D81" s="2" t="s">
        <v>18</v>
      </c>
      <c r="E81" s="2">
        <v>40</v>
      </c>
      <c r="F81" s="81">
        <v>5</v>
      </c>
      <c r="G81" s="4">
        <f t="shared" si="3"/>
        <v>200</v>
      </c>
      <c r="I81" s="50">
        <v>3.25</v>
      </c>
      <c r="J81" s="104">
        <f t="shared" si="5"/>
        <v>130</v>
      </c>
      <c r="K81" s="89"/>
      <c r="L81" s="104">
        <v>3.8</v>
      </c>
      <c r="M81" s="50">
        <f t="shared" si="4"/>
        <v>152</v>
      </c>
      <c r="O81" s="36">
        <v>152</v>
      </c>
      <c r="S81" s="36">
        <v>3.51</v>
      </c>
      <c r="T81" s="36">
        <f t="shared" si="6"/>
        <v>140.39999999999998</v>
      </c>
    </row>
    <row r="82" spans="1:20" ht="48" customHeight="1" thickBot="1">
      <c r="A82" s="1">
        <v>57</v>
      </c>
      <c r="B82" s="2" t="s">
        <v>221</v>
      </c>
      <c r="C82" s="2" t="s">
        <v>145</v>
      </c>
      <c r="D82" s="2" t="s">
        <v>18</v>
      </c>
      <c r="E82" s="2">
        <v>6</v>
      </c>
      <c r="F82" s="81">
        <v>8</v>
      </c>
      <c r="G82" s="4">
        <f t="shared" si="3"/>
        <v>48</v>
      </c>
      <c r="I82" s="50">
        <v>3.22</v>
      </c>
      <c r="J82" s="104">
        <f t="shared" si="5"/>
        <v>19.32</v>
      </c>
      <c r="K82" s="89"/>
      <c r="L82" s="104">
        <v>6.4</v>
      </c>
      <c r="M82" s="50">
        <f t="shared" si="4"/>
        <v>38.400000000000006</v>
      </c>
      <c r="O82" s="36">
        <v>38.400000000000006</v>
      </c>
      <c r="S82" s="36">
        <v>3.52</v>
      </c>
      <c r="T82" s="36">
        <f t="shared" si="6"/>
        <v>21.12</v>
      </c>
    </row>
    <row r="83" spans="1:20" ht="66" thickBot="1">
      <c r="A83" s="1">
        <v>58</v>
      </c>
      <c r="B83" s="2" t="s">
        <v>231</v>
      </c>
      <c r="C83" s="2" t="s">
        <v>229</v>
      </c>
      <c r="D83" s="2" t="s">
        <v>18</v>
      </c>
      <c r="E83" s="2">
        <v>25</v>
      </c>
      <c r="F83" s="81">
        <v>2.2000000000000002</v>
      </c>
      <c r="G83" s="4">
        <f t="shared" si="3"/>
        <v>55.000000000000007</v>
      </c>
      <c r="I83" s="50">
        <v>0.45</v>
      </c>
      <c r="J83" s="104">
        <f t="shared" si="5"/>
        <v>11.25</v>
      </c>
      <c r="K83" s="89"/>
      <c r="L83" s="104">
        <v>0.9</v>
      </c>
      <c r="M83" s="50">
        <f t="shared" si="4"/>
        <v>22.5</v>
      </c>
      <c r="O83" s="36">
        <v>22.5</v>
      </c>
      <c r="S83" s="36">
        <v>0.59</v>
      </c>
      <c r="T83" s="36">
        <f t="shared" si="6"/>
        <v>14.75</v>
      </c>
    </row>
    <row r="84" spans="1:20" ht="34.5" thickBot="1">
      <c r="A84" s="1">
        <v>59</v>
      </c>
      <c r="B84" s="2" t="s">
        <v>230</v>
      </c>
      <c r="C84" s="2" t="s">
        <v>232</v>
      </c>
      <c r="D84" s="2" t="s">
        <v>18</v>
      </c>
      <c r="E84" s="2">
        <v>25</v>
      </c>
      <c r="F84" s="81">
        <v>1</v>
      </c>
      <c r="G84" s="4">
        <f t="shared" si="3"/>
        <v>25</v>
      </c>
      <c r="I84" s="50">
        <v>2.2200000000000002</v>
      </c>
      <c r="J84" s="50">
        <f t="shared" si="5"/>
        <v>55.500000000000007</v>
      </c>
      <c r="L84" s="50">
        <v>0.7</v>
      </c>
      <c r="M84" s="50">
        <f t="shared" si="4"/>
        <v>17.5</v>
      </c>
      <c r="O84" s="36">
        <v>17.5</v>
      </c>
      <c r="S84" s="36">
        <v>0.67</v>
      </c>
      <c r="T84" s="36">
        <f t="shared" si="6"/>
        <v>16.75</v>
      </c>
    </row>
    <row r="85" spans="1:20" ht="32.25" thickBot="1">
      <c r="A85" s="1">
        <v>60</v>
      </c>
      <c r="B85" s="2" t="s">
        <v>156</v>
      </c>
      <c r="C85" s="2" t="s">
        <v>233</v>
      </c>
      <c r="D85" s="2" t="s">
        <v>18</v>
      </c>
      <c r="E85" s="2">
        <v>3</v>
      </c>
      <c r="F85" s="81">
        <v>3</v>
      </c>
      <c r="G85" s="4">
        <f t="shared" si="3"/>
        <v>9</v>
      </c>
      <c r="I85" s="50">
        <v>0.65</v>
      </c>
      <c r="J85" s="50">
        <f t="shared" si="5"/>
        <v>1.9500000000000002</v>
      </c>
      <c r="L85" s="112">
        <v>0.7</v>
      </c>
      <c r="M85" s="50">
        <f t="shared" si="4"/>
        <v>2.0999999999999996</v>
      </c>
      <c r="O85" s="36">
        <v>2.0999999999999996</v>
      </c>
      <c r="S85" s="36">
        <v>1.52</v>
      </c>
      <c r="T85" s="36">
        <f t="shared" si="6"/>
        <v>4.5600000000000005</v>
      </c>
    </row>
    <row r="86" spans="1:20" ht="32.25" thickBot="1">
      <c r="A86" s="1">
        <v>61</v>
      </c>
      <c r="B86" s="2" t="s">
        <v>157</v>
      </c>
      <c r="C86" s="2" t="s">
        <v>158</v>
      </c>
      <c r="D86" s="2" t="s">
        <v>18</v>
      </c>
      <c r="E86" s="2">
        <v>6</v>
      </c>
      <c r="F86" s="81">
        <v>1</v>
      </c>
      <c r="G86" s="4">
        <f t="shared" si="3"/>
        <v>6</v>
      </c>
      <c r="I86" s="50">
        <v>0.72</v>
      </c>
      <c r="J86" s="50">
        <f t="shared" si="5"/>
        <v>4.32</v>
      </c>
      <c r="L86" s="50">
        <v>0.5</v>
      </c>
      <c r="M86" s="50">
        <f t="shared" si="4"/>
        <v>3</v>
      </c>
      <c r="O86" s="36">
        <v>3</v>
      </c>
      <c r="S86" s="36">
        <v>0.26</v>
      </c>
      <c r="T86" s="36">
        <f t="shared" si="6"/>
        <v>1.56</v>
      </c>
    </row>
    <row r="87" spans="1:20" ht="32.25" thickBot="1">
      <c r="A87" s="1">
        <v>62</v>
      </c>
      <c r="B87" s="2" t="s">
        <v>210</v>
      </c>
      <c r="C87" s="2" t="s">
        <v>211</v>
      </c>
      <c r="D87" s="2" t="s">
        <v>18</v>
      </c>
      <c r="E87" s="2">
        <v>6</v>
      </c>
      <c r="F87" s="81">
        <v>7</v>
      </c>
      <c r="G87" s="4">
        <f t="shared" si="3"/>
        <v>42</v>
      </c>
      <c r="I87" s="50">
        <v>1.56</v>
      </c>
      <c r="J87" s="50">
        <f t="shared" si="5"/>
        <v>9.36</v>
      </c>
      <c r="L87" s="50">
        <v>5</v>
      </c>
      <c r="M87" s="115">
        <f t="shared" si="4"/>
        <v>30</v>
      </c>
      <c r="O87" s="36">
        <v>3</v>
      </c>
      <c r="S87" s="36">
        <v>3.48</v>
      </c>
      <c r="T87" s="36">
        <f t="shared" si="6"/>
        <v>20.88</v>
      </c>
    </row>
    <row r="88" spans="1:20" ht="30" customHeight="1" thickBot="1">
      <c r="A88" s="1">
        <v>63</v>
      </c>
      <c r="B88" s="2" t="s">
        <v>241</v>
      </c>
      <c r="C88" s="2" t="s">
        <v>11</v>
      </c>
      <c r="D88" s="2" t="s">
        <v>18</v>
      </c>
      <c r="E88" s="2">
        <v>5</v>
      </c>
      <c r="F88" s="81">
        <v>9</v>
      </c>
      <c r="G88" s="4">
        <f t="shared" si="3"/>
        <v>45</v>
      </c>
      <c r="I88" s="50">
        <v>1.29</v>
      </c>
      <c r="J88" s="50">
        <f t="shared" si="5"/>
        <v>6.45</v>
      </c>
      <c r="L88" s="50">
        <v>5.45</v>
      </c>
      <c r="M88" s="50">
        <f t="shared" si="4"/>
        <v>27.25</v>
      </c>
      <c r="O88" s="36">
        <v>27.25</v>
      </c>
      <c r="S88" s="36">
        <v>9.7899999999999991</v>
      </c>
      <c r="T88" s="36">
        <f t="shared" si="6"/>
        <v>48.949999999999996</v>
      </c>
    </row>
    <row r="89" spans="1:20" ht="21.75" customHeight="1" thickBot="1">
      <c r="A89" s="1">
        <v>64</v>
      </c>
      <c r="B89" s="2" t="s">
        <v>216</v>
      </c>
      <c r="C89" s="2" t="s">
        <v>217</v>
      </c>
      <c r="D89" s="2" t="s">
        <v>18</v>
      </c>
      <c r="E89" s="2">
        <v>5</v>
      </c>
      <c r="F89" s="81">
        <v>3</v>
      </c>
      <c r="G89" s="4">
        <f t="shared" si="3"/>
        <v>15</v>
      </c>
      <c r="I89" s="50">
        <v>0.32</v>
      </c>
      <c r="J89" s="50">
        <f t="shared" si="5"/>
        <v>1.6</v>
      </c>
      <c r="L89" s="50">
        <v>0.9</v>
      </c>
      <c r="M89" s="50">
        <f t="shared" si="4"/>
        <v>4.5</v>
      </c>
      <c r="O89" s="36">
        <v>4.5</v>
      </c>
      <c r="S89" s="36">
        <v>0.21</v>
      </c>
      <c r="T89" s="36">
        <f t="shared" si="6"/>
        <v>1.05</v>
      </c>
    </row>
    <row r="90" spans="1:20" ht="63.75" thickBot="1">
      <c r="A90" s="1">
        <v>65</v>
      </c>
      <c r="B90" s="2" t="s">
        <v>159</v>
      </c>
      <c r="C90" s="2" t="s">
        <v>194</v>
      </c>
      <c r="D90" s="2" t="s">
        <v>18</v>
      </c>
      <c r="E90" s="2">
        <v>3</v>
      </c>
      <c r="F90" s="81">
        <v>29</v>
      </c>
      <c r="G90" s="4">
        <f t="shared" si="3"/>
        <v>87</v>
      </c>
      <c r="I90" s="50">
        <v>5.58</v>
      </c>
      <c r="J90" s="50">
        <f t="shared" si="5"/>
        <v>16.740000000000002</v>
      </c>
      <c r="L90" s="50">
        <v>19.899999999999999</v>
      </c>
      <c r="M90" s="50">
        <f t="shared" si="4"/>
        <v>59.699999999999996</v>
      </c>
      <c r="O90" s="36">
        <v>59.699999999999996</v>
      </c>
      <c r="S90" s="36">
        <v>20.45</v>
      </c>
      <c r="T90" s="36">
        <f t="shared" ref="T90:T103" si="7">S90*E90</f>
        <v>61.349999999999994</v>
      </c>
    </row>
    <row r="91" spans="1:20" ht="38.25" customHeight="1" thickBot="1">
      <c r="A91" s="1">
        <v>66</v>
      </c>
      <c r="B91" s="2" t="s">
        <v>176</v>
      </c>
      <c r="C91" s="2" t="s">
        <v>193</v>
      </c>
      <c r="D91" s="2" t="s">
        <v>20</v>
      </c>
      <c r="E91" s="2">
        <v>4</v>
      </c>
      <c r="F91" s="81">
        <v>1</v>
      </c>
      <c r="G91" s="4">
        <f t="shared" si="3"/>
        <v>4</v>
      </c>
      <c r="I91" s="50">
        <v>0.33</v>
      </c>
      <c r="J91" s="50">
        <f t="shared" si="5"/>
        <v>1.32</v>
      </c>
      <c r="L91" s="50">
        <v>0.7</v>
      </c>
      <c r="M91" s="50">
        <f t="shared" si="4"/>
        <v>2.8</v>
      </c>
      <c r="O91" s="36">
        <v>2.8</v>
      </c>
      <c r="S91" s="36">
        <v>0.34</v>
      </c>
      <c r="T91" s="36">
        <f t="shared" si="7"/>
        <v>1.36</v>
      </c>
    </row>
    <row r="92" spans="1:20" ht="33.75" customHeight="1" thickBot="1">
      <c r="A92" s="1">
        <v>67</v>
      </c>
      <c r="B92" s="2" t="s">
        <v>175</v>
      </c>
      <c r="C92" s="2" t="s">
        <v>192</v>
      </c>
      <c r="D92" s="2" t="s">
        <v>20</v>
      </c>
      <c r="E92" s="2">
        <v>4</v>
      </c>
      <c r="F92" s="81">
        <v>1.2</v>
      </c>
      <c r="G92" s="4">
        <f t="shared" si="3"/>
        <v>4.8</v>
      </c>
      <c r="I92" s="104">
        <v>0.34</v>
      </c>
      <c r="J92" s="104">
        <f t="shared" si="5"/>
        <v>1.36</v>
      </c>
      <c r="K92" s="89"/>
      <c r="L92" s="104">
        <v>0.9</v>
      </c>
      <c r="M92" s="50">
        <f t="shared" si="4"/>
        <v>3.6</v>
      </c>
      <c r="O92" s="36">
        <v>3.6</v>
      </c>
      <c r="S92" s="36">
        <v>0.57999999999999996</v>
      </c>
      <c r="T92" s="36">
        <f t="shared" si="7"/>
        <v>2.3199999999999998</v>
      </c>
    </row>
    <row r="93" spans="1:20" ht="39.75" customHeight="1" thickBot="1">
      <c r="A93" s="1">
        <v>68</v>
      </c>
      <c r="B93" s="2" t="s">
        <v>177</v>
      </c>
      <c r="C93" s="2" t="s">
        <v>191</v>
      </c>
      <c r="D93" s="2" t="s">
        <v>20</v>
      </c>
      <c r="E93" s="67">
        <v>4</v>
      </c>
      <c r="F93" s="81">
        <v>2</v>
      </c>
      <c r="G93" s="4">
        <f t="shared" ref="G93:G138" si="8">F93*E93</f>
        <v>8</v>
      </c>
      <c r="I93" s="104">
        <v>0.87</v>
      </c>
      <c r="J93" s="104">
        <f t="shared" si="5"/>
        <v>3.48</v>
      </c>
      <c r="K93" s="89"/>
      <c r="L93" s="104">
        <v>1.7</v>
      </c>
      <c r="M93" s="50">
        <f t="shared" si="4"/>
        <v>6.8</v>
      </c>
      <c r="O93" s="36">
        <v>6.8</v>
      </c>
      <c r="S93" s="36">
        <v>1.29</v>
      </c>
      <c r="T93" s="36">
        <f t="shared" si="7"/>
        <v>5.16</v>
      </c>
    </row>
    <row r="94" spans="1:20" ht="33" customHeight="1" thickBot="1">
      <c r="A94" s="1">
        <v>69</v>
      </c>
      <c r="B94" s="2" t="s">
        <v>178</v>
      </c>
      <c r="C94" s="2" t="s">
        <v>190</v>
      </c>
      <c r="D94" s="2" t="s">
        <v>20</v>
      </c>
      <c r="E94" s="2">
        <v>2</v>
      </c>
      <c r="F94" s="81">
        <v>9.9</v>
      </c>
      <c r="G94" s="4">
        <f t="shared" si="8"/>
        <v>19.8</v>
      </c>
      <c r="I94" s="104">
        <v>5.88</v>
      </c>
      <c r="J94" s="104">
        <f t="shared" si="5"/>
        <v>11.76</v>
      </c>
      <c r="K94" s="89"/>
      <c r="L94" s="104">
        <v>5.9</v>
      </c>
      <c r="M94" s="50">
        <f t="shared" si="4"/>
        <v>11.8</v>
      </c>
      <c r="O94" s="36">
        <v>11.8</v>
      </c>
      <c r="S94" s="36">
        <v>6.13</v>
      </c>
      <c r="T94" s="36">
        <f t="shared" si="7"/>
        <v>12.26</v>
      </c>
    </row>
    <row r="95" spans="1:20" ht="24" customHeight="1" thickBot="1">
      <c r="A95" s="1">
        <v>70</v>
      </c>
      <c r="B95" s="2" t="s">
        <v>179</v>
      </c>
      <c r="C95" s="2" t="s">
        <v>180</v>
      </c>
      <c r="D95" s="2" t="s">
        <v>18</v>
      </c>
      <c r="E95" s="2">
        <v>2</v>
      </c>
      <c r="F95" s="81">
        <v>14</v>
      </c>
      <c r="G95" s="4">
        <f t="shared" si="8"/>
        <v>28</v>
      </c>
      <c r="I95" s="113">
        <v>10.97</v>
      </c>
      <c r="J95" s="104">
        <f t="shared" si="5"/>
        <v>21.94</v>
      </c>
      <c r="K95" s="89"/>
      <c r="L95" s="104">
        <v>8.5</v>
      </c>
      <c r="M95" s="50">
        <f t="shared" si="4"/>
        <v>17</v>
      </c>
      <c r="O95" s="36">
        <v>17</v>
      </c>
      <c r="S95" s="36">
        <v>7.69</v>
      </c>
      <c r="T95" s="36">
        <f t="shared" si="7"/>
        <v>15.38</v>
      </c>
    </row>
    <row r="96" spans="1:20" ht="24" customHeight="1" thickBot="1">
      <c r="A96" s="1">
        <v>71</v>
      </c>
      <c r="B96" s="2" t="s">
        <v>181</v>
      </c>
      <c r="C96" s="2" t="s">
        <v>182</v>
      </c>
      <c r="D96" s="2" t="s">
        <v>18</v>
      </c>
      <c r="E96" s="2">
        <v>5</v>
      </c>
      <c r="F96" s="81">
        <v>5</v>
      </c>
      <c r="G96" s="4">
        <f t="shared" si="8"/>
        <v>25</v>
      </c>
      <c r="I96" s="50">
        <v>2.95</v>
      </c>
      <c r="J96" s="50">
        <f t="shared" si="5"/>
        <v>14.75</v>
      </c>
      <c r="L96" s="50">
        <v>3.8</v>
      </c>
      <c r="M96" s="104">
        <f>L96*E96</f>
        <v>19</v>
      </c>
      <c r="O96" s="36">
        <v>19</v>
      </c>
      <c r="S96" s="36">
        <v>2.82</v>
      </c>
      <c r="T96" s="36">
        <f t="shared" si="7"/>
        <v>14.1</v>
      </c>
    </row>
    <row r="97" spans="1:20" ht="25.5" customHeight="1" thickBot="1">
      <c r="A97" s="1">
        <v>72</v>
      </c>
      <c r="B97" s="2" t="s">
        <v>183</v>
      </c>
      <c r="C97" s="2" t="str">
        <f>C96</f>
        <v>twarda okładka, kartki w kratkę</v>
      </c>
      <c r="D97" s="2" t="s">
        <v>18</v>
      </c>
      <c r="E97" s="2">
        <v>2</v>
      </c>
      <c r="F97" s="81">
        <v>8.5</v>
      </c>
      <c r="G97" s="4">
        <f t="shared" si="8"/>
        <v>17</v>
      </c>
      <c r="I97" s="50">
        <v>5.58</v>
      </c>
      <c r="J97" s="50">
        <f t="shared" si="5"/>
        <v>11.16</v>
      </c>
      <c r="L97" s="50">
        <v>8.5</v>
      </c>
      <c r="M97" s="50">
        <f t="shared" si="4"/>
        <v>17</v>
      </c>
      <c r="O97" s="36">
        <v>17</v>
      </c>
      <c r="S97" s="36">
        <v>5.94</v>
      </c>
      <c r="T97" s="36">
        <f t="shared" si="7"/>
        <v>11.88</v>
      </c>
    </row>
    <row r="98" spans="1:20" ht="24" customHeight="1" thickBot="1">
      <c r="A98" s="1">
        <v>73</v>
      </c>
      <c r="B98" s="2" t="s">
        <v>184</v>
      </c>
      <c r="C98" s="2" t="str">
        <f>C97</f>
        <v>twarda okładka, kartki w kratkę</v>
      </c>
      <c r="D98" s="2" t="s">
        <v>18</v>
      </c>
      <c r="E98" s="2">
        <v>4</v>
      </c>
      <c r="F98" s="81">
        <v>2.2000000000000002</v>
      </c>
      <c r="G98" s="4">
        <f t="shared" si="8"/>
        <v>8.8000000000000007</v>
      </c>
      <c r="I98" s="50">
        <v>1.51</v>
      </c>
      <c r="J98" s="50">
        <f t="shared" si="5"/>
        <v>6.04</v>
      </c>
      <c r="L98" s="50">
        <v>2.6</v>
      </c>
      <c r="M98" s="50">
        <f t="shared" si="4"/>
        <v>10.4</v>
      </c>
      <c r="O98" s="36">
        <v>10.4</v>
      </c>
      <c r="S98" s="36">
        <v>1.58</v>
      </c>
      <c r="T98" s="36">
        <f t="shared" si="7"/>
        <v>6.32</v>
      </c>
    </row>
    <row r="99" spans="1:20" ht="25.5" customHeight="1" thickBot="1">
      <c r="A99" s="1">
        <v>74</v>
      </c>
      <c r="B99" s="2" t="s">
        <v>186</v>
      </c>
      <c r="C99" s="2" t="str">
        <f>C95</f>
        <v>kartki w kratkę</v>
      </c>
      <c r="D99" s="2" t="s">
        <v>18</v>
      </c>
      <c r="E99" s="2">
        <v>2</v>
      </c>
      <c r="F99" s="81">
        <v>0.7</v>
      </c>
      <c r="G99" s="4">
        <f t="shared" si="8"/>
        <v>1.4</v>
      </c>
      <c r="I99" s="50">
        <v>0.56000000000000005</v>
      </c>
      <c r="J99" s="50">
        <f t="shared" si="5"/>
        <v>1.1200000000000001</v>
      </c>
      <c r="L99" s="50">
        <v>0.75</v>
      </c>
      <c r="M99" s="115">
        <f>L99*E99</f>
        <v>1.5</v>
      </c>
      <c r="O99" s="36">
        <v>1.7</v>
      </c>
      <c r="S99" s="36">
        <v>0.53</v>
      </c>
      <c r="T99" s="36">
        <f t="shared" si="7"/>
        <v>1.06</v>
      </c>
    </row>
    <row r="100" spans="1:20" ht="23.25" customHeight="1" thickBot="1">
      <c r="A100" s="1">
        <v>75</v>
      </c>
      <c r="B100" s="2" t="s">
        <v>185</v>
      </c>
      <c r="C100" s="2" t="str">
        <f>C99</f>
        <v>kartki w kratkę</v>
      </c>
      <c r="D100" s="2" t="s">
        <v>18</v>
      </c>
      <c r="E100" s="2">
        <v>2</v>
      </c>
      <c r="F100" s="81">
        <v>0.5</v>
      </c>
      <c r="G100" s="4">
        <f t="shared" si="8"/>
        <v>1</v>
      </c>
      <c r="I100" s="50">
        <v>0.32</v>
      </c>
      <c r="J100" s="50">
        <f t="shared" si="5"/>
        <v>0.64</v>
      </c>
      <c r="L100" s="50">
        <v>0.85</v>
      </c>
      <c r="M100" s="50">
        <f t="shared" si="4"/>
        <v>1.7</v>
      </c>
      <c r="O100" s="36">
        <v>1.7</v>
      </c>
      <c r="S100" s="36">
        <v>0.32</v>
      </c>
      <c r="T100" s="36">
        <f t="shared" si="7"/>
        <v>0.64</v>
      </c>
    </row>
    <row r="101" spans="1:20" ht="26.25" customHeight="1" thickBot="1">
      <c r="A101" s="1">
        <v>76</v>
      </c>
      <c r="B101" s="2" t="s">
        <v>187</v>
      </c>
      <c r="C101" s="2" t="s">
        <v>242</v>
      </c>
      <c r="D101" s="2" t="s">
        <v>18</v>
      </c>
      <c r="E101" s="2">
        <v>2</v>
      </c>
      <c r="F101" s="81">
        <v>1</v>
      </c>
      <c r="G101" s="4">
        <f t="shared" si="8"/>
        <v>2</v>
      </c>
      <c r="I101" s="104">
        <v>0.82</v>
      </c>
      <c r="J101" s="104">
        <f t="shared" si="5"/>
        <v>1.64</v>
      </c>
      <c r="K101" s="89"/>
      <c r="L101" s="104">
        <v>2.2000000000000002</v>
      </c>
      <c r="M101" s="115">
        <f t="shared" si="4"/>
        <v>4.4000000000000004</v>
      </c>
      <c r="N101" s="89"/>
      <c r="O101" s="118">
        <v>12</v>
      </c>
      <c r="P101" s="89"/>
      <c r="S101" s="36">
        <v>0.75</v>
      </c>
      <c r="T101" s="36">
        <f t="shared" si="7"/>
        <v>1.5</v>
      </c>
    </row>
    <row r="102" spans="1:20" ht="42" customHeight="1" thickBot="1">
      <c r="A102" s="1">
        <v>77</v>
      </c>
      <c r="B102" s="2" t="s">
        <v>173</v>
      </c>
      <c r="C102" s="2" t="s">
        <v>174</v>
      </c>
      <c r="D102" s="2" t="s">
        <v>20</v>
      </c>
      <c r="E102" s="2">
        <v>15</v>
      </c>
      <c r="F102" s="81">
        <v>4</v>
      </c>
      <c r="G102" s="4">
        <f t="shared" si="8"/>
        <v>60</v>
      </c>
      <c r="I102" s="104">
        <v>1.1299999999999999</v>
      </c>
      <c r="J102" s="104">
        <f t="shared" si="5"/>
        <v>16.95</v>
      </c>
      <c r="K102" s="89"/>
      <c r="L102" s="104">
        <v>2.4900000000000002</v>
      </c>
      <c r="M102" s="104">
        <f t="shared" si="4"/>
        <v>37.35</v>
      </c>
      <c r="N102" s="89"/>
      <c r="O102" s="118">
        <v>37.35</v>
      </c>
      <c r="P102" s="89"/>
      <c r="S102" s="36">
        <v>2.2000000000000002</v>
      </c>
      <c r="T102" s="36">
        <f t="shared" si="7"/>
        <v>33</v>
      </c>
    </row>
    <row r="103" spans="1:20" ht="63.75" thickBot="1">
      <c r="A103" s="1">
        <v>78</v>
      </c>
      <c r="B103" s="2" t="s">
        <v>188</v>
      </c>
      <c r="C103" s="2" t="s">
        <v>189</v>
      </c>
      <c r="D103" s="2" t="s">
        <v>18</v>
      </c>
      <c r="E103" s="2">
        <v>10</v>
      </c>
      <c r="F103" s="81">
        <v>2</v>
      </c>
      <c r="G103" s="4">
        <f t="shared" si="8"/>
        <v>20</v>
      </c>
      <c r="H103" s="97"/>
      <c r="I103" s="104">
        <v>0.5</v>
      </c>
      <c r="J103" s="104">
        <f t="shared" si="5"/>
        <v>5</v>
      </c>
      <c r="K103" s="89"/>
      <c r="L103" s="104">
        <v>1.2</v>
      </c>
      <c r="M103" s="104">
        <f t="shared" si="4"/>
        <v>12</v>
      </c>
      <c r="N103" s="89"/>
      <c r="O103" s="118">
        <v>12</v>
      </c>
      <c r="P103" s="89"/>
      <c r="S103" s="36">
        <v>0.48</v>
      </c>
      <c r="T103" s="36">
        <f t="shared" si="7"/>
        <v>4.8</v>
      </c>
    </row>
    <row r="104" spans="1:20" ht="23.25" customHeight="1" thickBot="1">
      <c r="A104" s="28"/>
      <c r="B104" s="29"/>
      <c r="C104" s="29"/>
      <c r="D104" s="29"/>
      <c r="E104" s="29"/>
      <c r="F104" s="29" t="s">
        <v>113</v>
      </c>
      <c r="G104" s="98">
        <f>SUM(G26:G103)</f>
        <v>3398.6600000000008</v>
      </c>
      <c r="H104" s="19"/>
      <c r="I104" s="19"/>
      <c r="J104" s="50">
        <f>SUM(J26:J103)</f>
        <v>2036.7699999999998</v>
      </c>
      <c r="K104" s="19"/>
      <c r="L104" s="50"/>
      <c r="M104" s="115">
        <f>SUM(M26:M103)</f>
        <v>2472.0699999999997</v>
      </c>
      <c r="N104" s="19"/>
      <c r="O104" s="36">
        <f>SUM(O26:O103)</f>
        <v>2469.6699999999996</v>
      </c>
      <c r="P104" s="89"/>
      <c r="S104" s="36"/>
      <c r="T104" s="36">
        <f>SUM(T26:T103)</f>
        <v>2222.7600000000002</v>
      </c>
    </row>
    <row r="105" spans="1:20" ht="24" customHeight="1" thickBot="1">
      <c r="A105" s="65" t="s">
        <v>52</v>
      </c>
      <c r="B105" s="66" t="s">
        <v>57</v>
      </c>
      <c r="C105" s="66"/>
      <c r="D105" s="66" t="s">
        <v>52</v>
      </c>
      <c r="E105" s="23" t="s">
        <v>22</v>
      </c>
      <c r="F105" s="23" t="s">
        <v>249</v>
      </c>
      <c r="G105" s="69">
        <f>G104*1.23</f>
        <v>4180.3518000000013</v>
      </c>
      <c r="H105" s="34"/>
      <c r="I105" s="92"/>
      <c r="J105" s="92"/>
      <c r="K105" s="89"/>
      <c r="L105" s="92"/>
      <c r="M105" s="92"/>
      <c r="N105" s="109"/>
      <c r="O105" s="93"/>
      <c r="P105" s="89"/>
      <c r="S105" s="36"/>
      <c r="T105" s="36"/>
    </row>
    <row r="106" spans="1:20" ht="25.5" customHeight="1" thickBot="1">
      <c r="A106" s="1">
        <v>1</v>
      </c>
      <c r="B106" s="56" t="s">
        <v>12</v>
      </c>
      <c r="C106" s="56" t="s">
        <v>263</v>
      </c>
      <c r="D106" s="2" t="s">
        <v>36</v>
      </c>
      <c r="E106" s="7">
        <v>1</v>
      </c>
      <c r="F106" s="81">
        <v>310</v>
      </c>
      <c r="G106" s="4">
        <f t="shared" si="8"/>
        <v>310</v>
      </c>
      <c r="H106" s="34"/>
      <c r="I106" s="104">
        <v>320</v>
      </c>
      <c r="J106" s="104">
        <f t="shared" ref="J106:J134" si="9">I106*E106</f>
        <v>320</v>
      </c>
      <c r="K106" s="89"/>
      <c r="L106" s="115">
        <v>278</v>
      </c>
      <c r="M106" s="104">
        <f t="shared" ref="M106:M113" si="10">L106*E106</f>
        <v>278</v>
      </c>
      <c r="N106" s="89"/>
      <c r="O106" s="109"/>
      <c r="P106" s="89"/>
      <c r="S106" s="36">
        <v>285.68</v>
      </c>
      <c r="T106" s="36">
        <f t="shared" ref="T106:T134" si="11">S106*E106</f>
        <v>285.68</v>
      </c>
    </row>
    <row r="107" spans="1:20" ht="22.5" customHeight="1" thickBot="1">
      <c r="A107" s="27">
        <v>2</v>
      </c>
      <c r="B107" s="56" t="s">
        <v>13</v>
      </c>
      <c r="C107" s="56" t="str">
        <f>C106</f>
        <v>oryginał</v>
      </c>
      <c r="D107" s="17" t="s">
        <v>18</v>
      </c>
      <c r="E107" s="72">
        <v>3</v>
      </c>
      <c r="F107" s="84">
        <v>180</v>
      </c>
      <c r="G107" s="4">
        <f t="shared" si="8"/>
        <v>540</v>
      </c>
      <c r="H107" s="34"/>
      <c r="I107" s="104">
        <v>100.8</v>
      </c>
      <c r="J107" s="104">
        <f t="shared" si="9"/>
        <v>302.39999999999998</v>
      </c>
      <c r="K107" s="89"/>
      <c r="L107" s="115">
        <v>89</v>
      </c>
      <c r="M107" s="104">
        <f t="shared" si="10"/>
        <v>267</v>
      </c>
      <c r="N107" s="89"/>
      <c r="O107" s="93"/>
      <c r="P107" s="89"/>
      <c r="S107" s="36">
        <v>93.74</v>
      </c>
      <c r="T107" s="36">
        <f t="shared" si="11"/>
        <v>281.21999999999997</v>
      </c>
    </row>
    <row r="108" spans="1:20" ht="23.25" customHeight="1" thickBot="1">
      <c r="A108" s="1">
        <v>3</v>
      </c>
      <c r="B108" s="43" t="s">
        <v>38</v>
      </c>
      <c r="C108" s="43" t="str">
        <f>C107</f>
        <v>oryginał</v>
      </c>
      <c r="D108" s="17" t="s">
        <v>18</v>
      </c>
      <c r="E108" s="72">
        <v>1</v>
      </c>
      <c r="F108" s="84">
        <v>80</v>
      </c>
      <c r="G108" s="4">
        <f t="shared" si="8"/>
        <v>80</v>
      </c>
      <c r="H108" s="34"/>
      <c r="I108" s="104">
        <v>54.46</v>
      </c>
      <c r="J108" s="104">
        <f t="shared" si="9"/>
        <v>54.46</v>
      </c>
      <c r="K108" s="89"/>
      <c r="L108" s="115">
        <v>52.5</v>
      </c>
      <c r="M108" s="104">
        <f t="shared" si="10"/>
        <v>52.5</v>
      </c>
      <c r="N108" s="89"/>
      <c r="O108" s="89"/>
      <c r="P108" s="89"/>
      <c r="S108" s="36">
        <v>52.63</v>
      </c>
      <c r="T108" s="36">
        <f t="shared" si="11"/>
        <v>52.63</v>
      </c>
    </row>
    <row r="109" spans="1:20" ht="25.5" customHeight="1" thickBot="1">
      <c r="A109" s="1">
        <v>4</v>
      </c>
      <c r="B109" s="43" t="s">
        <v>39</v>
      </c>
      <c r="C109" s="43" t="str">
        <f t="shared" ref="C109:C112" si="12">C108</f>
        <v>oryginał</v>
      </c>
      <c r="D109" s="17" t="s">
        <v>18</v>
      </c>
      <c r="E109" s="72">
        <v>1</v>
      </c>
      <c r="F109" s="84">
        <v>80</v>
      </c>
      <c r="G109" s="4">
        <f t="shared" si="8"/>
        <v>80</v>
      </c>
      <c r="H109" s="34"/>
      <c r="I109" s="104">
        <v>54.09</v>
      </c>
      <c r="J109" s="104">
        <f t="shared" si="9"/>
        <v>54.09</v>
      </c>
      <c r="K109" s="89"/>
      <c r="L109" s="115">
        <v>52.5</v>
      </c>
      <c r="M109" s="104">
        <f t="shared" si="10"/>
        <v>52.5</v>
      </c>
      <c r="N109" s="89"/>
      <c r="O109" s="93"/>
      <c r="P109" s="89"/>
      <c r="S109" s="36">
        <v>51.05</v>
      </c>
      <c r="T109" s="36">
        <f t="shared" si="11"/>
        <v>51.05</v>
      </c>
    </row>
    <row r="110" spans="1:20" ht="25.5" customHeight="1" thickBot="1">
      <c r="A110" s="1">
        <v>5</v>
      </c>
      <c r="B110" s="43" t="s">
        <v>40</v>
      </c>
      <c r="C110" s="43" t="str">
        <f t="shared" si="12"/>
        <v>oryginał</v>
      </c>
      <c r="D110" s="17" t="s">
        <v>18</v>
      </c>
      <c r="E110" s="72">
        <v>1</v>
      </c>
      <c r="F110" s="84">
        <v>80</v>
      </c>
      <c r="G110" s="4">
        <f t="shared" si="8"/>
        <v>80</v>
      </c>
      <c r="H110" s="34"/>
      <c r="I110" s="104">
        <v>54.88</v>
      </c>
      <c r="J110" s="104">
        <f t="shared" si="9"/>
        <v>54.88</v>
      </c>
      <c r="K110" s="89"/>
      <c r="L110" s="115">
        <v>52.5</v>
      </c>
      <c r="M110" s="104">
        <f t="shared" si="10"/>
        <v>52.5</v>
      </c>
      <c r="N110" s="89"/>
      <c r="O110" s="89"/>
      <c r="P110" s="89"/>
      <c r="S110" s="36">
        <v>51.05</v>
      </c>
      <c r="T110" s="36">
        <f t="shared" si="11"/>
        <v>51.05</v>
      </c>
    </row>
    <row r="111" spans="1:20" ht="21.75" customHeight="1" thickBot="1">
      <c r="A111" s="1">
        <v>6</v>
      </c>
      <c r="B111" s="43" t="s">
        <v>41</v>
      </c>
      <c r="C111" s="43" t="str">
        <f t="shared" si="12"/>
        <v>oryginał</v>
      </c>
      <c r="D111" s="17" t="s">
        <v>18</v>
      </c>
      <c r="E111" s="72">
        <v>1</v>
      </c>
      <c r="F111" s="84">
        <v>80</v>
      </c>
      <c r="G111" s="4">
        <f t="shared" si="8"/>
        <v>80</v>
      </c>
      <c r="H111" s="34"/>
      <c r="I111" s="50">
        <v>53.2</v>
      </c>
      <c r="J111" s="50">
        <f t="shared" si="9"/>
        <v>53.2</v>
      </c>
      <c r="L111" s="115">
        <v>52.5</v>
      </c>
      <c r="M111" s="50">
        <f t="shared" si="10"/>
        <v>52.5</v>
      </c>
      <c r="S111" s="36">
        <v>51.05</v>
      </c>
      <c r="T111" s="36">
        <f t="shared" si="11"/>
        <v>51.05</v>
      </c>
    </row>
    <row r="112" spans="1:20" ht="24.75" customHeight="1" thickBot="1">
      <c r="A112" s="1">
        <v>7</v>
      </c>
      <c r="B112" s="43" t="s">
        <v>42</v>
      </c>
      <c r="C112" s="43" t="str">
        <f t="shared" si="12"/>
        <v>oryginał</v>
      </c>
      <c r="D112" s="17" t="s">
        <v>18</v>
      </c>
      <c r="E112" s="72">
        <v>1</v>
      </c>
      <c r="F112" s="84">
        <v>80</v>
      </c>
      <c r="G112" s="4">
        <f t="shared" si="8"/>
        <v>80</v>
      </c>
      <c r="H112" s="34"/>
      <c r="I112" s="50">
        <v>53.76</v>
      </c>
      <c r="J112" s="50">
        <f t="shared" si="9"/>
        <v>53.76</v>
      </c>
      <c r="L112" s="115">
        <v>52.5</v>
      </c>
      <c r="M112" s="50">
        <f t="shared" si="10"/>
        <v>52.5</v>
      </c>
      <c r="S112" s="36">
        <v>51.05</v>
      </c>
      <c r="T112" s="36">
        <f t="shared" si="11"/>
        <v>51.05</v>
      </c>
    </row>
    <row r="113" spans="1:20" ht="24.75" customHeight="1" thickBot="1">
      <c r="A113" s="1">
        <v>8</v>
      </c>
      <c r="B113" s="46" t="s">
        <v>105</v>
      </c>
      <c r="C113" s="46" t="s">
        <v>263</v>
      </c>
      <c r="D113" s="17" t="s">
        <v>18</v>
      </c>
      <c r="E113" s="72">
        <v>1</v>
      </c>
      <c r="F113" s="107">
        <v>250</v>
      </c>
      <c r="G113" s="69">
        <f t="shared" si="8"/>
        <v>250</v>
      </c>
      <c r="H113" s="45"/>
      <c r="I113" s="115">
        <v>177.52</v>
      </c>
      <c r="J113" s="50">
        <f t="shared" si="9"/>
        <v>177.52</v>
      </c>
      <c r="L113" s="115">
        <v>24.5</v>
      </c>
      <c r="M113" s="104">
        <f t="shared" si="10"/>
        <v>24.5</v>
      </c>
      <c r="S113" s="36">
        <v>166.84</v>
      </c>
      <c r="T113" s="36">
        <f t="shared" si="11"/>
        <v>166.84</v>
      </c>
    </row>
    <row r="114" spans="1:20" ht="25.5" customHeight="1" thickBot="1">
      <c r="A114" s="1">
        <v>9</v>
      </c>
      <c r="B114" s="58" t="s">
        <v>65</v>
      </c>
      <c r="C114" s="58" t="s">
        <v>263</v>
      </c>
      <c r="D114" s="17" t="s">
        <v>18</v>
      </c>
      <c r="E114" s="72">
        <v>1</v>
      </c>
      <c r="F114" s="84">
        <v>130</v>
      </c>
      <c r="G114" s="4">
        <f t="shared" si="8"/>
        <v>130</v>
      </c>
      <c r="H114" s="73"/>
      <c r="I114" s="50">
        <v>132.16</v>
      </c>
      <c r="J114" s="50">
        <f t="shared" si="9"/>
        <v>132.16</v>
      </c>
      <c r="L114" s="115">
        <v>119</v>
      </c>
      <c r="M114" s="50">
        <f t="shared" ref="M114:M134" si="13">L114*E114</f>
        <v>119</v>
      </c>
      <c r="S114" s="36">
        <v>133.68</v>
      </c>
      <c r="T114" s="36">
        <f t="shared" si="11"/>
        <v>133.68</v>
      </c>
    </row>
    <row r="115" spans="1:20" ht="25.5" customHeight="1" thickBot="1">
      <c r="A115" s="1">
        <v>10</v>
      </c>
      <c r="B115" s="58" t="s">
        <v>67</v>
      </c>
      <c r="C115" s="58" t="s">
        <v>263</v>
      </c>
      <c r="D115" s="17" t="s">
        <v>18</v>
      </c>
      <c r="E115" s="72">
        <v>1</v>
      </c>
      <c r="F115" s="84">
        <v>250</v>
      </c>
      <c r="G115" s="4">
        <f t="shared" si="8"/>
        <v>250</v>
      </c>
      <c r="H115" s="73"/>
      <c r="I115" s="50">
        <v>264.2</v>
      </c>
      <c r="J115" s="50">
        <f t="shared" si="9"/>
        <v>264.2</v>
      </c>
      <c r="L115" s="115">
        <v>230</v>
      </c>
      <c r="M115" s="50">
        <f t="shared" si="13"/>
        <v>230</v>
      </c>
      <c r="S115" s="36">
        <v>244.21</v>
      </c>
      <c r="T115" s="36">
        <f t="shared" si="11"/>
        <v>244.21</v>
      </c>
    </row>
    <row r="116" spans="1:20" ht="24" customHeight="1" thickBot="1">
      <c r="A116" s="1">
        <v>11</v>
      </c>
      <c r="B116" s="17" t="s">
        <v>61</v>
      </c>
      <c r="C116" s="17" t="s">
        <v>263</v>
      </c>
      <c r="D116" s="17" t="s">
        <v>18</v>
      </c>
      <c r="E116" s="72">
        <v>2</v>
      </c>
      <c r="F116" s="84">
        <v>50</v>
      </c>
      <c r="G116" s="4">
        <f t="shared" si="8"/>
        <v>100</v>
      </c>
      <c r="H116" s="49"/>
      <c r="I116" s="104">
        <v>34.49</v>
      </c>
      <c r="J116" s="104">
        <f t="shared" si="9"/>
        <v>68.98</v>
      </c>
      <c r="K116" s="34"/>
      <c r="L116" s="115">
        <v>32.9</v>
      </c>
      <c r="M116" s="50">
        <f t="shared" si="13"/>
        <v>65.8</v>
      </c>
      <c r="S116" s="36">
        <v>31.89</v>
      </c>
      <c r="T116" s="36">
        <f t="shared" si="11"/>
        <v>63.78</v>
      </c>
    </row>
    <row r="117" spans="1:20" ht="26.25" customHeight="1" thickBot="1">
      <c r="A117" s="1">
        <v>12</v>
      </c>
      <c r="B117" s="17" t="s">
        <v>62</v>
      </c>
      <c r="C117" s="17" t="s">
        <v>263</v>
      </c>
      <c r="D117" s="17" t="s">
        <v>18</v>
      </c>
      <c r="E117" s="72">
        <v>2</v>
      </c>
      <c r="F117" s="84">
        <v>50</v>
      </c>
      <c r="G117" s="4">
        <f t="shared" si="8"/>
        <v>100</v>
      </c>
      <c r="H117" s="34"/>
      <c r="I117" s="104">
        <v>34.49</v>
      </c>
      <c r="J117" s="104">
        <f t="shared" si="9"/>
        <v>68.98</v>
      </c>
      <c r="K117" s="34"/>
      <c r="L117" s="115">
        <v>32.9</v>
      </c>
      <c r="M117" s="50">
        <f t="shared" si="13"/>
        <v>65.8</v>
      </c>
      <c r="S117" s="36">
        <v>31.89</v>
      </c>
      <c r="T117" s="36">
        <f t="shared" si="11"/>
        <v>63.78</v>
      </c>
    </row>
    <row r="118" spans="1:20" ht="24" customHeight="1" thickBot="1">
      <c r="A118" s="1">
        <v>13</v>
      </c>
      <c r="B118" s="17" t="s">
        <v>63</v>
      </c>
      <c r="C118" s="17" t="s">
        <v>263</v>
      </c>
      <c r="D118" s="17" t="s">
        <v>18</v>
      </c>
      <c r="E118" s="72">
        <v>2</v>
      </c>
      <c r="F118" s="84">
        <v>50</v>
      </c>
      <c r="G118" s="4">
        <f t="shared" si="8"/>
        <v>100</v>
      </c>
      <c r="H118" s="34"/>
      <c r="I118" s="104">
        <v>34.49</v>
      </c>
      <c r="J118" s="104">
        <f t="shared" si="9"/>
        <v>68.98</v>
      </c>
      <c r="K118" s="34"/>
      <c r="L118" s="115">
        <v>32.9</v>
      </c>
      <c r="M118" s="50">
        <f t="shared" si="13"/>
        <v>65.8</v>
      </c>
      <c r="S118" s="36">
        <v>31.89</v>
      </c>
      <c r="T118" s="36">
        <f t="shared" si="11"/>
        <v>63.78</v>
      </c>
    </row>
    <row r="119" spans="1:20" ht="24.75" customHeight="1" thickBot="1">
      <c r="A119" s="1">
        <v>14</v>
      </c>
      <c r="B119" s="17" t="s">
        <v>60</v>
      </c>
      <c r="C119" s="17" t="s">
        <v>263</v>
      </c>
      <c r="D119" s="17" t="s">
        <v>18</v>
      </c>
      <c r="E119" s="72">
        <v>2</v>
      </c>
      <c r="F119" s="84">
        <v>50</v>
      </c>
      <c r="G119" s="4">
        <f t="shared" si="8"/>
        <v>100</v>
      </c>
      <c r="H119" s="34"/>
      <c r="I119" s="104">
        <v>33.369999999999997</v>
      </c>
      <c r="J119" s="104">
        <f t="shared" si="9"/>
        <v>66.739999999999995</v>
      </c>
      <c r="K119" s="34"/>
      <c r="L119" s="115">
        <v>32.9</v>
      </c>
      <c r="M119" s="50">
        <f t="shared" si="13"/>
        <v>65.8</v>
      </c>
      <c r="S119" s="36">
        <v>31.89</v>
      </c>
      <c r="T119" s="36">
        <f t="shared" si="11"/>
        <v>63.78</v>
      </c>
    </row>
    <row r="120" spans="1:20" ht="24.75" customHeight="1" thickBot="1">
      <c r="A120" s="1">
        <v>15</v>
      </c>
      <c r="B120" s="48" t="s">
        <v>68</v>
      </c>
      <c r="C120" s="48" t="s">
        <v>263</v>
      </c>
      <c r="D120" s="17" t="str">
        <f>D119</f>
        <v>szt.</v>
      </c>
      <c r="E120" s="72">
        <v>2</v>
      </c>
      <c r="F120" s="84">
        <v>450</v>
      </c>
      <c r="G120" s="4">
        <f t="shared" si="8"/>
        <v>900</v>
      </c>
      <c r="H120" s="34"/>
      <c r="I120" s="104">
        <v>390.43</v>
      </c>
      <c r="J120" s="104">
        <f t="shared" si="9"/>
        <v>780.86</v>
      </c>
      <c r="K120" s="34"/>
      <c r="L120" s="115">
        <v>419</v>
      </c>
      <c r="M120" s="50">
        <f t="shared" si="13"/>
        <v>838</v>
      </c>
      <c r="S120" s="36">
        <v>389.47</v>
      </c>
      <c r="T120" s="36">
        <f t="shared" si="11"/>
        <v>778.94</v>
      </c>
    </row>
    <row r="121" spans="1:20" ht="24" customHeight="1" thickBot="1">
      <c r="A121" s="1">
        <v>16</v>
      </c>
      <c r="B121" s="48" t="s">
        <v>69</v>
      </c>
      <c r="C121" s="48" t="s">
        <v>263</v>
      </c>
      <c r="D121" s="17" t="str">
        <f>D120</f>
        <v>szt.</v>
      </c>
      <c r="E121" s="72">
        <v>1</v>
      </c>
      <c r="F121" s="84">
        <v>450</v>
      </c>
      <c r="G121" s="4">
        <f t="shared" si="8"/>
        <v>450</v>
      </c>
      <c r="H121" s="34"/>
      <c r="I121" s="104">
        <v>449.9</v>
      </c>
      <c r="J121" s="104">
        <f t="shared" si="9"/>
        <v>449.9</v>
      </c>
      <c r="K121" s="34"/>
      <c r="L121" s="115">
        <v>419</v>
      </c>
      <c r="M121" s="50">
        <f t="shared" si="13"/>
        <v>419</v>
      </c>
      <c r="S121" s="36">
        <v>447.37</v>
      </c>
      <c r="T121" s="36">
        <f t="shared" si="11"/>
        <v>447.37</v>
      </c>
    </row>
    <row r="122" spans="1:20" ht="25.5" customHeight="1" thickBot="1">
      <c r="A122" s="1">
        <v>17</v>
      </c>
      <c r="B122" s="48" t="s">
        <v>70</v>
      </c>
      <c r="C122" s="48" t="s">
        <v>263</v>
      </c>
      <c r="D122" s="17" t="s">
        <v>18</v>
      </c>
      <c r="E122" s="72">
        <v>1</v>
      </c>
      <c r="F122" s="84">
        <v>450</v>
      </c>
      <c r="G122" s="4">
        <f t="shared" si="8"/>
        <v>450</v>
      </c>
      <c r="H122" s="34"/>
      <c r="I122" s="104">
        <v>449.9</v>
      </c>
      <c r="J122" s="104">
        <f t="shared" si="9"/>
        <v>449.9</v>
      </c>
      <c r="K122" s="34"/>
      <c r="L122" s="115">
        <v>419</v>
      </c>
      <c r="M122" s="50">
        <f t="shared" si="13"/>
        <v>419</v>
      </c>
      <c r="S122" s="36">
        <v>447.37</v>
      </c>
      <c r="T122" s="36">
        <f t="shared" si="11"/>
        <v>447.37</v>
      </c>
    </row>
    <row r="123" spans="1:20" ht="26.25" customHeight="1" thickBot="1">
      <c r="A123" s="1">
        <v>18</v>
      </c>
      <c r="B123" s="48" t="s">
        <v>71</v>
      </c>
      <c r="C123" s="48" t="s">
        <v>263</v>
      </c>
      <c r="D123" s="17" t="s">
        <v>18</v>
      </c>
      <c r="E123" s="72">
        <v>1</v>
      </c>
      <c r="F123" s="84">
        <v>450</v>
      </c>
      <c r="G123" s="4">
        <f t="shared" si="8"/>
        <v>450</v>
      </c>
      <c r="H123" s="34"/>
      <c r="I123" s="104">
        <v>449.9</v>
      </c>
      <c r="J123" s="104">
        <f t="shared" si="9"/>
        <v>449.9</v>
      </c>
      <c r="K123" s="34"/>
      <c r="L123" s="115">
        <v>419</v>
      </c>
      <c r="M123" s="50">
        <f t="shared" si="13"/>
        <v>419</v>
      </c>
      <c r="S123" s="36">
        <v>447.37</v>
      </c>
      <c r="T123" s="36">
        <f t="shared" si="11"/>
        <v>447.37</v>
      </c>
    </row>
    <row r="124" spans="1:20" ht="23.25" customHeight="1" thickBot="1">
      <c r="A124" s="1">
        <v>19</v>
      </c>
      <c r="B124" s="17" t="s">
        <v>14</v>
      </c>
      <c r="C124" s="17" t="s">
        <v>263</v>
      </c>
      <c r="D124" s="17" t="s">
        <v>18</v>
      </c>
      <c r="E124" s="72">
        <v>1</v>
      </c>
      <c r="F124" s="84">
        <v>160</v>
      </c>
      <c r="G124" s="4">
        <f t="shared" si="8"/>
        <v>160</v>
      </c>
      <c r="H124" s="34"/>
      <c r="I124" s="115">
        <v>230</v>
      </c>
      <c r="J124" s="104">
        <f t="shared" si="9"/>
        <v>230</v>
      </c>
      <c r="K124" s="34"/>
      <c r="L124" s="115">
        <v>119</v>
      </c>
      <c r="M124" s="50">
        <f t="shared" si="13"/>
        <v>119</v>
      </c>
      <c r="S124" s="36">
        <v>219.58</v>
      </c>
      <c r="T124" s="36">
        <f t="shared" si="11"/>
        <v>219.58</v>
      </c>
    </row>
    <row r="125" spans="1:20" ht="26.25" customHeight="1" thickBot="1">
      <c r="A125" s="1">
        <v>20</v>
      </c>
      <c r="B125" s="55" t="s">
        <v>66</v>
      </c>
      <c r="C125" s="55" t="s">
        <v>263</v>
      </c>
      <c r="D125" s="17" t="s">
        <v>18</v>
      </c>
      <c r="E125" s="72">
        <v>3</v>
      </c>
      <c r="F125" s="84">
        <v>320</v>
      </c>
      <c r="G125" s="4">
        <f t="shared" si="8"/>
        <v>960</v>
      </c>
      <c r="H125" s="34"/>
      <c r="I125" s="104">
        <v>241.45</v>
      </c>
      <c r="J125" s="104">
        <f t="shared" si="9"/>
        <v>724.34999999999991</v>
      </c>
      <c r="K125" s="34"/>
      <c r="L125" s="115">
        <v>229</v>
      </c>
      <c r="M125" s="50">
        <f t="shared" si="13"/>
        <v>687</v>
      </c>
      <c r="S125" s="36">
        <v>230.74</v>
      </c>
      <c r="T125" s="36">
        <f t="shared" si="11"/>
        <v>692.22</v>
      </c>
    </row>
    <row r="126" spans="1:20" ht="32.25" thickBot="1">
      <c r="A126" s="1">
        <v>21</v>
      </c>
      <c r="B126" s="47" t="s">
        <v>27</v>
      </c>
      <c r="C126" s="47" t="s">
        <v>263</v>
      </c>
      <c r="D126" s="17" t="s">
        <v>18</v>
      </c>
      <c r="E126" s="72">
        <v>3</v>
      </c>
      <c r="F126" s="84">
        <v>320</v>
      </c>
      <c r="G126" s="4">
        <f t="shared" si="8"/>
        <v>960</v>
      </c>
      <c r="H126" s="34"/>
      <c r="I126" s="104">
        <v>256.3</v>
      </c>
      <c r="J126" s="104">
        <f t="shared" si="9"/>
        <v>768.90000000000009</v>
      </c>
      <c r="K126" s="34"/>
      <c r="L126" s="115">
        <v>245</v>
      </c>
      <c r="M126" s="115">
        <f>L126*E126</f>
        <v>735</v>
      </c>
      <c r="O126" s="32">
        <v>687</v>
      </c>
      <c r="S126" s="36">
        <v>244.42</v>
      </c>
      <c r="T126" s="36">
        <f t="shared" si="11"/>
        <v>733.26</v>
      </c>
    </row>
    <row r="127" spans="1:20" ht="32.25" thickBot="1">
      <c r="A127" s="1">
        <v>22</v>
      </c>
      <c r="B127" s="47" t="s">
        <v>29</v>
      </c>
      <c r="C127" s="47" t="s">
        <v>263</v>
      </c>
      <c r="D127" s="17" t="s">
        <v>18</v>
      </c>
      <c r="E127" s="72">
        <v>2</v>
      </c>
      <c r="F127" s="84">
        <v>380</v>
      </c>
      <c r="G127" s="4">
        <f t="shared" si="8"/>
        <v>760</v>
      </c>
      <c r="H127" s="34"/>
      <c r="I127" s="104">
        <v>383.9</v>
      </c>
      <c r="J127" s="104">
        <f t="shared" si="9"/>
        <v>767.8</v>
      </c>
      <c r="K127" s="34"/>
      <c r="L127" s="115">
        <v>355</v>
      </c>
      <c r="M127" s="50">
        <f t="shared" si="13"/>
        <v>710</v>
      </c>
      <c r="O127" s="32"/>
      <c r="S127" s="36">
        <v>362.95</v>
      </c>
      <c r="T127" s="36">
        <f t="shared" si="11"/>
        <v>725.9</v>
      </c>
    </row>
    <row r="128" spans="1:20" ht="32.25" thickBot="1">
      <c r="A128" s="1">
        <v>23</v>
      </c>
      <c r="B128" s="47" t="s">
        <v>30</v>
      </c>
      <c r="C128" s="47" t="s">
        <v>263</v>
      </c>
      <c r="D128" s="17" t="s">
        <v>18</v>
      </c>
      <c r="E128" s="72">
        <v>2</v>
      </c>
      <c r="F128" s="84">
        <v>370</v>
      </c>
      <c r="G128" s="4">
        <f t="shared" si="8"/>
        <v>740</v>
      </c>
      <c r="H128" s="34"/>
      <c r="I128" s="104">
        <v>385.28</v>
      </c>
      <c r="J128" s="104">
        <f t="shared" si="9"/>
        <v>770.56</v>
      </c>
      <c r="K128" s="34"/>
      <c r="L128" s="115">
        <v>349</v>
      </c>
      <c r="M128" s="50">
        <f t="shared" si="13"/>
        <v>698</v>
      </c>
      <c r="O128" s="32"/>
      <c r="S128" s="36">
        <v>362.95</v>
      </c>
      <c r="T128" s="36">
        <f t="shared" si="11"/>
        <v>725.9</v>
      </c>
    </row>
    <row r="129" spans="1:22" ht="32.25" thickBot="1">
      <c r="A129" s="1">
        <v>24</v>
      </c>
      <c r="B129" s="47" t="s">
        <v>31</v>
      </c>
      <c r="C129" s="47" t="s">
        <v>263</v>
      </c>
      <c r="D129" s="17" t="s">
        <v>18</v>
      </c>
      <c r="E129" s="72">
        <v>2</v>
      </c>
      <c r="F129" s="84">
        <v>370</v>
      </c>
      <c r="G129" s="4">
        <f t="shared" si="8"/>
        <v>740</v>
      </c>
      <c r="H129" s="34"/>
      <c r="I129" s="104">
        <v>389.75</v>
      </c>
      <c r="J129" s="104">
        <f t="shared" si="9"/>
        <v>779.5</v>
      </c>
      <c r="K129" s="34"/>
      <c r="L129" s="115">
        <v>349</v>
      </c>
      <c r="M129" s="50">
        <f t="shared" si="13"/>
        <v>698</v>
      </c>
      <c r="O129" s="32"/>
      <c r="S129" s="36">
        <v>362.95</v>
      </c>
      <c r="T129" s="36">
        <f t="shared" si="11"/>
        <v>725.9</v>
      </c>
    </row>
    <row r="130" spans="1:22" ht="32.25" thickBot="1">
      <c r="A130" s="1">
        <v>25</v>
      </c>
      <c r="B130" s="47" t="s">
        <v>32</v>
      </c>
      <c r="C130" s="47" t="s">
        <v>263</v>
      </c>
      <c r="D130" s="17" t="s">
        <v>18</v>
      </c>
      <c r="E130" s="72">
        <v>2</v>
      </c>
      <c r="F130" s="84">
        <v>60</v>
      </c>
      <c r="G130" s="4">
        <f t="shared" si="8"/>
        <v>120</v>
      </c>
      <c r="H130" s="54"/>
      <c r="I130" s="50">
        <v>32.770000000000003</v>
      </c>
      <c r="J130" s="50">
        <f t="shared" si="9"/>
        <v>65.540000000000006</v>
      </c>
      <c r="L130" s="115">
        <v>29</v>
      </c>
      <c r="M130" s="50">
        <f t="shared" si="13"/>
        <v>58</v>
      </c>
      <c r="O130" s="32"/>
      <c r="S130" s="36">
        <v>29.89</v>
      </c>
      <c r="T130" s="36">
        <f t="shared" si="11"/>
        <v>59.78</v>
      </c>
    </row>
    <row r="131" spans="1:22" ht="32.25" thickBot="1">
      <c r="A131" s="1">
        <v>26</v>
      </c>
      <c r="B131" s="44" t="s">
        <v>28</v>
      </c>
      <c r="C131" s="44" t="s">
        <v>263</v>
      </c>
      <c r="D131" s="17" t="s">
        <v>18</v>
      </c>
      <c r="E131" s="72">
        <v>4</v>
      </c>
      <c r="F131" s="84">
        <v>40</v>
      </c>
      <c r="G131" s="4">
        <f t="shared" si="8"/>
        <v>160</v>
      </c>
      <c r="H131" s="45"/>
      <c r="I131" s="50">
        <v>24.36</v>
      </c>
      <c r="J131" s="50">
        <f t="shared" si="9"/>
        <v>97.44</v>
      </c>
      <c r="L131" s="115">
        <v>24</v>
      </c>
      <c r="M131" s="50">
        <f t="shared" si="13"/>
        <v>96</v>
      </c>
      <c r="O131" s="32"/>
      <c r="S131" s="36">
        <v>23.95</v>
      </c>
      <c r="T131" s="36">
        <f t="shared" si="11"/>
        <v>95.8</v>
      </c>
    </row>
    <row r="132" spans="1:22" ht="32.25" thickBot="1">
      <c r="A132" s="1">
        <v>27</v>
      </c>
      <c r="B132" s="44" t="s">
        <v>33</v>
      </c>
      <c r="C132" s="44" t="s">
        <v>263</v>
      </c>
      <c r="D132" s="17" t="s">
        <v>18</v>
      </c>
      <c r="E132" s="72">
        <v>4</v>
      </c>
      <c r="F132" s="84">
        <v>40</v>
      </c>
      <c r="G132" s="4">
        <f t="shared" si="8"/>
        <v>160</v>
      </c>
      <c r="H132" s="45"/>
      <c r="I132" s="50">
        <v>23.74</v>
      </c>
      <c r="J132" s="50">
        <f t="shared" si="9"/>
        <v>94.96</v>
      </c>
      <c r="L132" s="115">
        <v>24</v>
      </c>
      <c r="M132" s="50">
        <f t="shared" si="13"/>
        <v>96</v>
      </c>
      <c r="O132" s="32"/>
      <c r="S132" s="36">
        <v>24.11</v>
      </c>
      <c r="T132" s="36">
        <f t="shared" si="11"/>
        <v>96.44</v>
      </c>
    </row>
    <row r="133" spans="1:22" ht="32.25" thickBot="1">
      <c r="A133" s="1">
        <v>28</v>
      </c>
      <c r="B133" s="44" t="s">
        <v>34</v>
      </c>
      <c r="C133" s="44" t="s">
        <v>263</v>
      </c>
      <c r="D133" s="17" t="s">
        <v>18</v>
      </c>
      <c r="E133" s="72">
        <v>4</v>
      </c>
      <c r="F133" s="84">
        <v>40</v>
      </c>
      <c r="G133" s="4">
        <f t="shared" si="8"/>
        <v>160</v>
      </c>
      <c r="H133" s="45"/>
      <c r="I133" s="50">
        <v>23.74</v>
      </c>
      <c r="J133" s="50">
        <f t="shared" si="9"/>
        <v>94.96</v>
      </c>
      <c r="L133" s="115">
        <v>24</v>
      </c>
      <c r="M133" s="50">
        <f t="shared" si="13"/>
        <v>96</v>
      </c>
      <c r="O133" s="32"/>
      <c r="S133" s="36">
        <v>24.11</v>
      </c>
      <c r="T133" s="36">
        <f t="shared" si="11"/>
        <v>96.44</v>
      </c>
    </row>
    <row r="134" spans="1:22" ht="23.25" customHeight="1" thickBot="1">
      <c r="A134" s="1">
        <v>29</v>
      </c>
      <c r="B134" s="44" t="s">
        <v>35</v>
      </c>
      <c r="C134" s="44" t="s">
        <v>263</v>
      </c>
      <c r="D134" s="17" t="s">
        <v>18</v>
      </c>
      <c r="E134" s="72">
        <v>4</v>
      </c>
      <c r="F134" s="84">
        <v>40</v>
      </c>
      <c r="G134" s="4">
        <f t="shared" si="8"/>
        <v>160</v>
      </c>
      <c r="H134" s="45"/>
      <c r="I134" s="50">
        <v>23.74</v>
      </c>
      <c r="J134" s="50">
        <f t="shared" si="9"/>
        <v>94.96</v>
      </c>
      <c r="L134" s="115">
        <v>24</v>
      </c>
      <c r="M134" s="50">
        <f t="shared" si="13"/>
        <v>96</v>
      </c>
      <c r="O134" s="32"/>
      <c r="S134" s="36">
        <v>24.11</v>
      </c>
      <c r="T134" s="36">
        <f t="shared" si="11"/>
        <v>96.44</v>
      </c>
    </row>
    <row r="135" spans="1:22" ht="36.75" customHeight="1" thickBot="1">
      <c r="A135" s="28"/>
      <c r="B135" s="30"/>
      <c r="C135" s="30"/>
      <c r="D135" s="30"/>
      <c r="E135" s="30"/>
      <c r="F135" s="30" t="s">
        <v>113</v>
      </c>
      <c r="G135" s="98">
        <f>SUM(G106:G134)</f>
        <v>9610</v>
      </c>
      <c r="H135" s="103"/>
      <c r="I135" s="104"/>
      <c r="J135" s="104">
        <f>SUM(J106:J134)</f>
        <v>8359.8799999999992</v>
      </c>
      <c r="K135" s="103"/>
      <c r="L135" s="108"/>
      <c r="M135" s="115">
        <f>SUM(M106:M134)</f>
        <v>7628.2</v>
      </c>
      <c r="N135" s="19"/>
      <c r="O135" s="105">
        <f>M135-M126+O126</f>
        <v>7580.2</v>
      </c>
      <c r="S135" s="36"/>
      <c r="T135" s="36">
        <f>SUM(T106:T134)</f>
        <v>8012.2899999999972</v>
      </c>
    </row>
    <row r="136" spans="1:22" ht="21.75" customHeight="1" thickBot="1">
      <c r="A136" s="15" t="s">
        <v>52</v>
      </c>
      <c r="B136" s="66" t="s">
        <v>58</v>
      </c>
      <c r="C136" s="66"/>
      <c r="D136" s="66" t="s">
        <v>52</v>
      </c>
      <c r="E136" s="23" t="s">
        <v>22</v>
      </c>
      <c r="F136" s="23" t="s">
        <v>250</v>
      </c>
      <c r="G136" s="69">
        <f>G135*1.23</f>
        <v>11820.3</v>
      </c>
      <c r="H136" s="34"/>
      <c r="I136" s="91"/>
      <c r="J136" s="91"/>
      <c r="K136" s="89"/>
      <c r="L136" s="92"/>
      <c r="M136" s="92"/>
      <c r="O136" s="110"/>
      <c r="Q136" s="32"/>
      <c r="S136" s="36"/>
      <c r="T136" s="36"/>
    </row>
    <row r="137" spans="1:22" ht="26.25" customHeight="1" thickBot="1">
      <c r="A137" s="2">
        <v>1</v>
      </c>
      <c r="B137" s="2" t="s">
        <v>15</v>
      </c>
      <c r="C137" s="2"/>
      <c r="D137" s="2" t="s">
        <v>21</v>
      </c>
      <c r="E137" s="7">
        <v>250</v>
      </c>
      <c r="F137" s="81">
        <v>10</v>
      </c>
      <c r="G137" s="4">
        <f t="shared" si="8"/>
        <v>2500</v>
      </c>
      <c r="H137" s="34"/>
      <c r="I137" s="115">
        <v>10.5</v>
      </c>
      <c r="J137" s="104">
        <f>I137*E137</f>
        <v>2625</v>
      </c>
      <c r="K137" s="89"/>
      <c r="L137" s="115">
        <v>9.6999999999999993</v>
      </c>
      <c r="M137" s="104">
        <f>L137*E137</f>
        <v>2425</v>
      </c>
      <c r="O137" s="110"/>
      <c r="S137" s="36">
        <v>9.9</v>
      </c>
      <c r="T137" s="36">
        <f>S137*E137</f>
        <v>2475</v>
      </c>
    </row>
    <row r="138" spans="1:22" ht="25.5" customHeight="1" thickBot="1">
      <c r="A138" s="2">
        <v>2</v>
      </c>
      <c r="B138" s="2" t="s">
        <v>16</v>
      </c>
      <c r="C138" s="2"/>
      <c r="D138" s="2" t="s">
        <v>21</v>
      </c>
      <c r="E138" s="7">
        <v>15</v>
      </c>
      <c r="F138" s="81">
        <v>23</v>
      </c>
      <c r="G138" s="4">
        <f t="shared" si="8"/>
        <v>345</v>
      </c>
      <c r="H138" s="34"/>
      <c r="I138" s="115">
        <v>21</v>
      </c>
      <c r="J138" s="104">
        <f>I138*E138</f>
        <v>315</v>
      </c>
      <c r="K138" s="89"/>
      <c r="L138" s="115">
        <v>21.9</v>
      </c>
      <c r="M138" s="104">
        <f>L138*E138</f>
        <v>328.5</v>
      </c>
      <c r="S138" s="36">
        <v>20.190000000000001</v>
      </c>
      <c r="T138" s="36">
        <f>S138*E138</f>
        <v>302.85000000000002</v>
      </c>
    </row>
    <row r="139" spans="1:22" ht="25.5" customHeight="1" thickBot="1">
      <c r="A139" s="29"/>
      <c r="B139" s="29"/>
      <c r="C139" s="29"/>
      <c r="D139" s="29"/>
      <c r="E139" s="29"/>
      <c r="F139" s="29" t="s">
        <v>113</v>
      </c>
      <c r="G139" s="4">
        <f>G138+G137</f>
        <v>2845</v>
      </c>
      <c r="H139" s="34"/>
      <c r="I139" s="104"/>
      <c r="J139" s="104">
        <f>SUM(J137:J138)</f>
        <v>2940</v>
      </c>
      <c r="K139" s="89"/>
      <c r="L139" s="100"/>
      <c r="M139" s="121">
        <f>M138+M137</f>
        <v>2753.5</v>
      </c>
      <c r="O139">
        <v>2457.5</v>
      </c>
      <c r="S139" s="36"/>
      <c r="T139" s="36">
        <f>T138+T137</f>
        <v>2777.85</v>
      </c>
    </row>
    <row r="140" spans="1:22" ht="27" customHeight="1" thickBot="1">
      <c r="A140" s="2" t="s">
        <v>52</v>
      </c>
      <c r="B140" s="2" t="s">
        <v>52</v>
      </c>
      <c r="C140" s="2"/>
      <c r="D140" s="2" t="s">
        <v>52</v>
      </c>
      <c r="E140" s="23" t="s">
        <v>22</v>
      </c>
      <c r="F140" s="23" t="s">
        <v>25</v>
      </c>
      <c r="G140" s="69">
        <f>G139*1.23</f>
        <v>3499.35</v>
      </c>
      <c r="H140" s="34"/>
      <c r="I140" s="91"/>
      <c r="J140" s="91"/>
      <c r="K140" s="89"/>
      <c r="L140" s="92"/>
      <c r="M140" s="92"/>
      <c r="S140" s="36"/>
      <c r="T140" s="36"/>
    </row>
    <row r="141" spans="1:22" ht="28.5" customHeight="1" thickBot="1">
      <c r="A141" s="2" t="s">
        <v>52</v>
      </c>
      <c r="B141" s="131" t="s">
        <v>64</v>
      </c>
      <c r="C141" s="132"/>
      <c r="D141" s="133"/>
      <c r="E141" s="134" t="s">
        <v>59</v>
      </c>
      <c r="F141" s="135"/>
      <c r="G141" s="99">
        <f>G139+G135+G104</f>
        <v>15853.66</v>
      </c>
      <c r="H141" s="103"/>
      <c r="I141" s="104"/>
      <c r="J141" s="104">
        <f>J139+J135+J104</f>
        <v>13336.65</v>
      </c>
      <c r="K141" s="103"/>
      <c r="L141" s="104"/>
      <c r="M141" s="104">
        <f>M139+M135+M104</f>
        <v>12853.77</v>
      </c>
      <c r="N141" s="19"/>
      <c r="O141" s="122">
        <f>M141-M139-M126-M104+O104+O126+O139</f>
        <v>12507.37</v>
      </c>
      <c r="S141" s="36"/>
      <c r="T141" s="36"/>
    </row>
    <row r="142" spans="1:22">
      <c r="G142" s="31"/>
      <c r="I142" s="92"/>
      <c r="J142" s="92"/>
      <c r="K142" s="89"/>
      <c r="L142" s="92"/>
      <c r="M142" s="92"/>
      <c r="S142" s="36"/>
      <c r="T142" s="36"/>
    </row>
    <row r="143" spans="1:22">
      <c r="I143" s="92"/>
      <c r="J143" s="92"/>
      <c r="K143" s="89"/>
      <c r="L143" s="92"/>
      <c r="M143" s="92"/>
      <c r="O143" s="32"/>
      <c r="S143" s="36"/>
      <c r="T143" s="36"/>
    </row>
    <row r="144" spans="1:22" ht="26.25" customHeight="1">
      <c r="D144" s="136" t="s">
        <v>82</v>
      </c>
      <c r="E144" s="136"/>
      <c r="F144" s="136"/>
      <c r="G144" s="25">
        <f>G141</f>
        <v>15853.66</v>
      </c>
      <c r="I144" s="31"/>
      <c r="J144" s="116">
        <f>J141</f>
        <v>13336.65</v>
      </c>
      <c r="L144" s="31"/>
      <c r="M144" s="31">
        <f>M141</f>
        <v>12853.77</v>
      </c>
      <c r="S144" s="36"/>
      <c r="T144" s="36">
        <f>T139+T135+T104</f>
        <v>13012.899999999998</v>
      </c>
      <c r="V144" s="36">
        <f>T144</f>
        <v>13012.899999999998</v>
      </c>
    </row>
    <row r="145" spans="2:22" ht="18" customHeight="1">
      <c r="D145" s="41" t="s">
        <v>72</v>
      </c>
      <c r="E145" s="41"/>
      <c r="F145" s="41"/>
      <c r="G145" s="24">
        <f>G144*23%</f>
        <v>3646.3418000000001</v>
      </c>
      <c r="I145" s="31"/>
      <c r="J145" s="117">
        <f>J144*23%</f>
        <v>3067.4295000000002</v>
      </c>
      <c r="L145" s="31"/>
      <c r="M145" s="106">
        <f>M144*23%</f>
        <v>2956.3671000000004</v>
      </c>
      <c r="S145" s="36"/>
      <c r="T145" s="36">
        <f>T144*23%</f>
        <v>2992.9669999999996</v>
      </c>
      <c r="V145">
        <v>2993</v>
      </c>
    </row>
    <row r="146" spans="2:22" ht="26.25" customHeight="1">
      <c r="D146" s="41" t="s">
        <v>73</v>
      </c>
      <c r="E146" s="41"/>
      <c r="F146" s="41"/>
      <c r="G146" s="24">
        <f>G145+G144</f>
        <v>19500.001799999998</v>
      </c>
      <c r="I146" s="31"/>
      <c r="J146" s="117">
        <f>J145+J144</f>
        <v>16404.0795</v>
      </c>
      <c r="L146" s="31"/>
      <c r="M146" s="106">
        <f>M145+M144</f>
        <v>15810.1371</v>
      </c>
      <c r="S146" s="36"/>
      <c r="T146" s="36">
        <f>T145+T144</f>
        <v>16005.866999999998</v>
      </c>
      <c r="V146" s="36">
        <f>V145+V144</f>
        <v>16005.899999999998</v>
      </c>
    </row>
    <row r="147" spans="2:22">
      <c r="S147" s="36"/>
      <c r="T147" s="36"/>
    </row>
    <row r="151" spans="2:22" ht="18">
      <c r="B151" s="18" t="s">
        <v>257</v>
      </c>
      <c r="C151" s="18"/>
      <c r="E151" s="12" t="s">
        <v>49</v>
      </c>
    </row>
    <row r="152" spans="2:22" ht="16.5">
      <c r="B152" s="10"/>
      <c r="C152" s="10"/>
    </row>
    <row r="153" spans="2:22" ht="16.5">
      <c r="B153" s="10"/>
      <c r="C153" s="10"/>
    </row>
    <row r="154" spans="2:22">
      <c r="E154" s="126" t="s">
        <v>51</v>
      </c>
      <c r="F154" s="126"/>
      <c r="G154" s="126"/>
    </row>
    <row r="155" spans="2:22">
      <c r="E155" s="14"/>
      <c r="F155" s="127" t="s">
        <v>50</v>
      </c>
      <c r="G155" s="127"/>
    </row>
    <row r="156" spans="2:22">
      <c r="E156" s="13"/>
      <c r="F156" s="13"/>
      <c r="G156" s="13"/>
    </row>
    <row r="157" spans="2:22">
      <c r="D157" s="13"/>
      <c r="E157" s="13"/>
      <c r="F157" s="13"/>
      <c r="G157" s="13"/>
    </row>
  </sheetData>
  <mergeCells count="8">
    <mergeCell ref="E154:G154"/>
    <mergeCell ref="F155:G155"/>
    <mergeCell ref="A13:G13"/>
    <mergeCell ref="A19:B19"/>
    <mergeCell ref="A20:G20"/>
    <mergeCell ref="B141:D141"/>
    <mergeCell ref="E141:F141"/>
    <mergeCell ref="D144:F144"/>
  </mergeCells>
  <pageMargins left="0.7" right="0.7" top="0.75" bottom="0.75" header="0.3" footer="0.3"/>
  <pageSetup paperSize="9" scale="47" orientation="portrait" r:id="rId1"/>
  <colBreaks count="1" manualBreakCount="1"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Arkusz1</vt:lpstr>
      <vt:lpstr>F-ry zakupu</vt:lpstr>
      <vt:lpstr>Arkusz2</vt:lpstr>
      <vt:lpstr>2019</vt:lpstr>
      <vt:lpstr>Formularz cenowy</vt:lpstr>
      <vt:lpstr>2019 Sprawdzenie I</vt:lpstr>
      <vt:lpstr>2019 Sprawdzenie II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Danusia</dc:creator>
  <cp:lastModifiedBy>Kazimierz Stachelek</cp:lastModifiedBy>
  <cp:lastPrinted>2020-01-10T10:10:41Z</cp:lastPrinted>
  <dcterms:created xsi:type="dcterms:W3CDTF">2016-01-20T09:06:09Z</dcterms:created>
  <dcterms:modified xsi:type="dcterms:W3CDTF">2020-01-24T08:53:42Z</dcterms:modified>
</cp:coreProperties>
</file>